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15600" windowHeight="7395" firstSheet="20" activeTab="29"/>
  </bookViews>
  <sheets>
    <sheet name="APR 1" sheetId="571" r:id="rId1"/>
    <sheet name="APR 2" sheetId="572" r:id="rId2"/>
    <sheet name="APR 3" sheetId="573" r:id="rId3"/>
    <sheet name="APR 4" sheetId="574" r:id="rId4"/>
    <sheet name="APR 5" sheetId="575" r:id="rId5"/>
    <sheet name="APR 6" sheetId="576" r:id="rId6"/>
    <sheet name="APR 7" sheetId="577" r:id="rId7"/>
    <sheet name="APR 8" sheetId="578" r:id="rId8"/>
    <sheet name="APR 9" sheetId="579" r:id="rId9"/>
    <sheet name="APR 10" sheetId="580" r:id="rId10"/>
    <sheet name="APR 11" sheetId="581" r:id="rId11"/>
    <sheet name="APR 12" sheetId="582" r:id="rId12"/>
    <sheet name="APR 13" sheetId="583" r:id="rId13"/>
    <sheet name="APR 14" sheetId="585" r:id="rId14"/>
    <sheet name="APR 15" sheetId="586" r:id="rId15"/>
    <sheet name="APR 16" sheetId="587" r:id="rId16"/>
    <sheet name="APR 17" sheetId="589" r:id="rId17"/>
    <sheet name="APR 18" sheetId="590" r:id="rId18"/>
    <sheet name="APR 19" sheetId="591" r:id="rId19"/>
    <sheet name="APR 20" sheetId="592" r:id="rId20"/>
    <sheet name="APR 21" sheetId="593" r:id="rId21"/>
    <sheet name="APR 22" sheetId="594" r:id="rId22"/>
    <sheet name="APR 23" sheetId="595" r:id="rId23"/>
    <sheet name="APR 24" sheetId="596" r:id="rId24"/>
    <sheet name="APR 25" sheetId="598" r:id="rId25"/>
    <sheet name="APR 26" sheetId="599" r:id="rId26"/>
    <sheet name="APR 27" sheetId="600" r:id="rId27"/>
    <sheet name="APR 28" sheetId="601" r:id="rId28"/>
    <sheet name="APR 29" sheetId="602" r:id="rId29"/>
    <sheet name="APR 30" sheetId="604" r:id="rId30"/>
  </sheets>
  <externalReferences>
    <externalReference r:id="rId31"/>
    <externalReference r:id="rId32"/>
    <externalReference r:id="rId33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B54" i="604" l="1"/>
  <c r="AI11" i="604" l="1"/>
  <c r="S11" i="604"/>
  <c r="AU36" i="604"/>
  <c r="AS36" i="604"/>
  <c r="AT35" i="604"/>
  <c r="AJ35" i="604"/>
  <c r="X35" i="604"/>
  <c r="T35" i="604"/>
  <c r="V35" i="604" s="1"/>
  <c r="L35" i="604"/>
  <c r="K35" i="604" s="1"/>
  <c r="H35" i="604"/>
  <c r="E35" i="604"/>
  <c r="AT34" i="604"/>
  <c r="AJ34" i="604"/>
  <c r="X34" i="604"/>
  <c r="T34" i="604"/>
  <c r="V34" i="604" s="1"/>
  <c r="L34" i="604"/>
  <c r="K34" i="604" s="1"/>
  <c r="H34" i="604"/>
  <c r="E34" i="604"/>
  <c r="AZ33" i="604"/>
  <c r="AT33" i="604"/>
  <c r="AJ33" i="604"/>
  <c r="X33" i="604"/>
  <c r="T33" i="604"/>
  <c r="V33" i="604" s="1"/>
  <c r="L33" i="604"/>
  <c r="K33" i="604" s="1"/>
  <c r="H33" i="604"/>
  <c r="E33" i="604"/>
  <c r="AJ32" i="604"/>
  <c r="X32" i="604"/>
  <c r="T32" i="604"/>
  <c r="V32" i="604" s="1"/>
  <c r="L32" i="604"/>
  <c r="M32" i="604" s="1"/>
  <c r="H32" i="604"/>
  <c r="E32" i="604"/>
  <c r="AJ31" i="604"/>
  <c r="X31" i="604"/>
  <c r="T31" i="604"/>
  <c r="U31" i="604" s="1"/>
  <c r="M31" i="604"/>
  <c r="L31" i="604"/>
  <c r="K31" i="604"/>
  <c r="H31" i="604"/>
  <c r="E31" i="604"/>
  <c r="AT30" i="604"/>
  <c r="AJ30" i="604"/>
  <c r="X30" i="604"/>
  <c r="T30" i="604"/>
  <c r="V30" i="604" s="1"/>
  <c r="L30" i="604"/>
  <c r="K30" i="604" s="1"/>
  <c r="H30" i="604"/>
  <c r="E30" i="604"/>
  <c r="AT29" i="604"/>
  <c r="AJ29" i="604"/>
  <c r="X29" i="604"/>
  <c r="T29" i="604"/>
  <c r="V29" i="604" s="1"/>
  <c r="L29" i="604"/>
  <c r="M29" i="604" s="1"/>
  <c r="K29" i="604"/>
  <c r="H29" i="604"/>
  <c r="E29" i="604"/>
  <c r="AT28" i="604"/>
  <c r="AJ28" i="604"/>
  <c r="X28" i="604"/>
  <c r="T28" i="604"/>
  <c r="U28" i="604" s="1"/>
  <c r="M28" i="604"/>
  <c r="L28" i="604"/>
  <c r="K28" i="604" s="1"/>
  <c r="H28" i="604"/>
  <c r="E28" i="604"/>
  <c r="AT27" i="604"/>
  <c r="AJ27" i="604"/>
  <c r="X27" i="604"/>
  <c r="T27" i="604"/>
  <c r="V27" i="604" s="1"/>
  <c r="L27" i="604"/>
  <c r="M27" i="604" s="1"/>
  <c r="H27" i="604"/>
  <c r="E27" i="604"/>
  <c r="AT26" i="604"/>
  <c r="AJ26" i="604"/>
  <c r="X26" i="604"/>
  <c r="T26" i="604"/>
  <c r="V26" i="604" s="1"/>
  <c r="M26" i="604"/>
  <c r="L26" i="604"/>
  <c r="K26" i="604"/>
  <c r="H26" i="604"/>
  <c r="E26" i="604"/>
  <c r="AT25" i="604"/>
  <c r="AJ25" i="604"/>
  <c r="X25" i="604"/>
  <c r="T25" i="604"/>
  <c r="V25" i="604" s="1"/>
  <c r="L25" i="604"/>
  <c r="M25" i="604" s="1"/>
  <c r="K25" i="604"/>
  <c r="H25" i="604"/>
  <c r="E25" i="604"/>
  <c r="AT24" i="604"/>
  <c r="AJ24" i="604"/>
  <c r="X24" i="604"/>
  <c r="T24" i="604"/>
  <c r="V24" i="604" s="1"/>
  <c r="M24" i="604"/>
  <c r="L24" i="604"/>
  <c r="K24" i="604"/>
  <c r="H24" i="604"/>
  <c r="E24" i="604"/>
  <c r="AT23" i="604"/>
  <c r="AJ23" i="604"/>
  <c r="X23" i="604"/>
  <c r="T23" i="604"/>
  <c r="V23" i="604" s="1"/>
  <c r="M23" i="604"/>
  <c r="L23" i="604"/>
  <c r="K23" i="604" s="1"/>
  <c r="H23" i="604"/>
  <c r="E23" i="604"/>
  <c r="AT22" i="604"/>
  <c r="AJ22" i="604"/>
  <c r="X22" i="604"/>
  <c r="T22" i="604"/>
  <c r="V22" i="604" s="1"/>
  <c r="L22" i="604"/>
  <c r="M22" i="604" s="1"/>
  <c r="K22" i="604"/>
  <c r="H22" i="604"/>
  <c r="E22" i="604"/>
  <c r="AT21" i="604"/>
  <c r="AJ21" i="604"/>
  <c r="X21" i="604"/>
  <c r="T21" i="604"/>
  <c r="V21" i="604" s="1"/>
  <c r="M21" i="604"/>
  <c r="L21" i="604"/>
  <c r="K21" i="604"/>
  <c r="H21" i="604"/>
  <c r="E21" i="604"/>
  <c r="AT20" i="604"/>
  <c r="AJ20" i="604"/>
  <c r="X20" i="604"/>
  <c r="T20" i="604"/>
  <c r="V20" i="604" s="1"/>
  <c r="M20" i="604"/>
  <c r="L20" i="604"/>
  <c r="K20" i="604" s="1"/>
  <c r="H20" i="604"/>
  <c r="E20" i="604"/>
  <c r="AT19" i="604"/>
  <c r="AJ19" i="604"/>
  <c r="X19" i="604"/>
  <c r="T19" i="604"/>
  <c r="V19" i="604" s="1"/>
  <c r="M19" i="604"/>
  <c r="L19" i="604"/>
  <c r="K19" i="604" s="1"/>
  <c r="H19" i="604"/>
  <c r="E19" i="604"/>
  <c r="AT18" i="604"/>
  <c r="AJ18" i="604"/>
  <c r="X18" i="604"/>
  <c r="T18" i="604"/>
  <c r="V18" i="604" s="1"/>
  <c r="L18" i="604"/>
  <c r="M18" i="604" s="1"/>
  <c r="H18" i="604"/>
  <c r="E18" i="604"/>
  <c r="AT17" i="604"/>
  <c r="AJ17" i="604"/>
  <c r="X17" i="604"/>
  <c r="T17" i="604"/>
  <c r="V17" i="604" s="1"/>
  <c r="M17" i="604"/>
  <c r="L17" i="604"/>
  <c r="K17" i="604" s="1"/>
  <c r="H17" i="604"/>
  <c r="E17" i="604"/>
  <c r="AT16" i="604"/>
  <c r="AJ16" i="604"/>
  <c r="X16" i="604"/>
  <c r="T16" i="604"/>
  <c r="V16" i="604" s="1"/>
  <c r="AK16" i="604" s="1"/>
  <c r="L16" i="604"/>
  <c r="K16" i="604" s="1"/>
  <c r="H16" i="604"/>
  <c r="E16" i="604"/>
  <c r="AT15" i="604"/>
  <c r="AJ15" i="604"/>
  <c r="X15" i="604"/>
  <c r="T15" i="604"/>
  <c r="V15" i="604" s="1"/>
  <c r="M15" i="604"/>
  <c r="L15" i="604"/>
  <c r="K15" i="604"/>
  <c r="H15" i="604"/>
  <c r="E15" i="604"/>
  <c r="AT14" i="604"/>
  <c r="AJ14" i="604"/>
  <c r="X14" i="604"/>
  <c r="T14" i="604"/>
  <c r="V14" i="604" s="1"/>
  <c r="M14" i="604"/>
  <c r="L14" i="604"/>
  <c r="K14" i="604" s="1"/>
  <c r="H14" i="604"/>
  <c r="E14" i="604"/>
  <c r="AT13" i="604"/>
  <c r="AJ13" i="604"/>
  <c r="X13" i="604"/>
  <c r="T13" i="604"/>
  <c r="V13" i="604" s="1"/>
  <c r="L13" i="604"/>
  <c r="M13" i="604" s="1"/>
  <c r="H13" i="604"/>
  <c r="E13" i="604"/>
  <c r="AT12" i="604"/>
  <c r="AT36" i="604" s="1"/>
  <c r="X12" i="604"/>
  <c r="M12" i="604"/>
  <c r="L12" i="604"/>
  <c r="K12" i="604"/>
  <c r="H12" i="604"/>
  <c r="E12" i="604"/>
  <c r="AJ12" i="604"/>
  <c r="T12" i="604"/>
  <c r="AK33" i="604" l="1"/>
  <c r="M33" i="604"/>
  <c r="M30" i="604"/>
  <c r="AK29" i="604"/>
  <c r="K27" i="604"/>
  <c r="AK24" i="604"/>
  <c r="AK23" i="604"/>
  <c r="AK20" i="604"/>
  <c r="AK19" i="604"/>
  <c r="K18" i="604"/>
  <c r="M16" i="604"/>
  <c r="AK15" i="604"/>
  <c r="K13" i="604"/>
  <c r="AK13" i="604"/>
  <c r="AK17" i="604"/>
  <c r="AK21" i="604"/>
  <c r="AK25" i="604"/>
  <c r="AK30" i="604"/>
  <c r="AK14" i="604"/>
  <c r="AK18" i="604"/>
  <c r="AK22" i="604"/>
  <c r="AK26" i="604"/>
  <c r="AK27" i="604"/>
  <c r="U27" i="604"/>
  <c r="U29" i="604"/>
  <c r="U30" i="604"/>
  <c r="U13" i="604"/>
  <c r="U14" i="604"/>
  <c r="U15" i="604"/>
  <c r="U16" i="604"/>
  <c r="U17" i="604"/>
  <c r="U18" i="604"/>
  <c r="U19" i="604"/>
  <c r="U20" i="604"/>
  <c r="U21" i="604"/>
  <c r="U22" i="604"/>
  <c r="U23" i="604"/>
  <c r="U24" i="604"/>
  <c r="U25" i="604"/>
  <c r="U26" i="604"/>
  <c r="V28" i="604"/>
  <c r="AK28" i="604" s="1"/>
  <c r="V31" i="604"/>
  <c r="AK31" i="604" s="1"/>
  <c r="AK32" i="604"/>
  <c r="U33" i="604"/>
  <c r="M34" i="604"/>
  <c r="M35" i="604"/>
  <c r="AK34" i="604"/>
  <c r="AK35" i="604"/>
  <c r="T36" i="604"/>
  <c r="V12" i="604"/>
  <c r="AK12" i="604" s="1"/>
  <c r="U12" i="604"/>
  <c r="AJ36" i="604"/>
  <c r="AI8" i="604"/>
  <c r="K32" i="604"/>
  <c r="U32" i="604"/>
  <c r="U34" i="604"/>
  <c r="U35" i="604"/>
  <c r="V36" i="604" l="1"/>
  <c r="AK36" i="604" s="1"/>
  <c r="U36" i="604"/>
  <c r="B54" i="602" l="1"/>
  <c r="AI11" i="602" l="1"/>
  <c r="AI8" i="602" s="1"/>
  <c r="T15" i="602"/>
  <c r="T17" i="602"/>
  <c r="T20" i="602"/>
  <c r="T23" i="602"/>
  <c r="T25" i="602"/>
  <c r="T28" i="602"/>
  <c r="T29" i="602"/>
  <c r="T31" i="602"/>
  <c r="S11" i="602"/>
  <c r="AU36" i="602"/>
  <c r="AS36" i="602"/>
  <c r="AT35" i="602"/>
  <c r="AJ35" i="602"/>
  <c r="X35" i="602"/>
  <c r="T35" i="602"/>
  <c r="U35" i="602" s="1"/>
  <c r="L35" i="602"/>
  <c r="M35" i="602" s="1"/>
  <c r="H35" i="602"/>
  <c r="E35" i="602"/>
  <c r="AT34" i="602"/>
  <c r="AJ34" i="602"/>
  <c r="X34" i="602"/>
  <c r="T34" i="602"/>
  <c r="U34" i="602" s="1"/>
  <c r="L34" i="602"/>
  <c r="M34" i="602" s="1"/>
  <c r="H34" i="602"/>
  <c r="E34" i="602"/>
  <c r="AZ33" i="602"/>
  <c r="AT33" i="602"/>
  <c r="AJ33" i="602"/>
  <c r="X33" i="602"/>
  <c r="T33" i="602"/>
  <c r="V33" i="602" s="1"/>
  <c r="L33" i="602"/>
  <c r="K33" i="602" s="1"/>
  <c r="H33" i="602"/>
  <c r="E33" i="602"/>
  <c r="AJ32" i="602"/>
  <c r="X32" i="602"/>
  <c r="T32" i="602"/>
  <c r="U32" i="602" s="1"/>
  <c r="L32" i="602"/>
  <c r="M32" i="602" s="1"/>
  <c r="H32" i="602"/>
  <c r="E32" i="602"/>
  <c r="AJ31" i="602"/>
  <c r="X31" i="602"/>
  <c r="L31" i="602"/>
  <c r="M31" i="602" s="1"/>
  <c r="H31" i="602"/>
  <c r="E31" i="602"/>
  <c r="AT30" i="602"/>
  <c r="AJ30" i="602"/>
  <c r="X30" i="602"/>
  <c r="L30" i="602"/>
  <c r="K30" i="602" s="1"/>
  <c r="H30" i="602"/>
  <c r="E30" i="602"/>
  <c r="AT29" i="602"/>
  <c r="AJ29" i="602"/>
  <c r="X29" i="602"/>
  <c r="L29" i="602"/>
  <c r="M29" i="602" s="1"/>
  <c r="H29" i="602"/>
  <c r="E29" i="602"/>
  <c r="AT28" i="602"/>
  <c r="AJ28" i="602"/>
  <c r="X28" i="602"/>
  <c r="M28" i="602"/>
  <c r="L28" i="602"/>
  <c r="K28" i="602" s="1"/>
  <c r="H28" i="602"/>
  <c r="E28" i="602"/>
  <c r="AT27" i="602"/>
  <c r="AJ27" i="602"/>
  <c r="X27" i="602"/>
  <c r="T27" i="602"/>
  <c r="V27" i="602" s="1"/>
  <c r="L27" i="602"/>
  <c r="M27" i="602" s="1"/>
  <c r="H27" i="602"/>
  <c r="E27" i="602"/>
  <c r="AT26" i="602"/>
  <c r="AJ26" i="602"/>
  <c r="X26" i="602"/>
  <c r="T26" i="602"/>
  <c r="V26" i="602" s="1"/>
  <c r="L26" i="602"/>
  <c r="K26" i="602" s="1"/>
  <c r="H26" i="602"/>
  <c r="E26" i="602"/>
  <c r="AT25" i="602"/>
  <c r="AJ25" i="602"/>
  <c r="X25" i="602"/>
  <c r="L25" i="602"/>
  <c r="M25" i="602" s="1"/>
  <c r="H25" i="602"/>
  <c r="E25" i="602"/>
  <c r="AT24" i="602"/>
  <c r="AJ24" i="602"/>
  <c r="X24" i="602"/>
  <c r="T24" i="602"/>
  <c r="V24" i="602" s="1"/>
  <c r="M24" i="602"/>
  <c r="L24" i="602"/>
  <c r="K24" i="602"/>
  <c r="H24" i="602"/>
  <c r="E24" i="602"/>
  <c r="AT23" i="602"/>
  <c r="AJ23" i="602"/>
  <c r="X23" i="602"/>
  <c r="L23" i="602"/>
  <c r="M23" i="602" s="1"/>
  <c r="K23" i="602"/>
  <c r="H23" i="602"/>
  <c r="E23" i="602"/>
  <c r="AT22" i="602"/>
  <c r="AJ22" i="602"/>
  <c r="X22" i="602"/>
  <c r="L22" i="602"/>
  <c r="K22" i="602" s="1"/>
  <c r="H22" i="602"/>
  <c r="E22" i="602"/>
  <c r="AT21" i="602"/>
  <c r="AJ21" i="602"/>
  <c r="X21" i="602"/>
  <c r="T21" i="602"/>
  <c r="V21" i="602" s="1"/>
  <c r="L21" i="602"/>
  <c r="M21" i="602" s="1"/>
  <c r="K21" i="602"/>
  <c r="H21" i="602"/>
  <c r="E21" i="602"/>
  <c r="AT20" i="602"/>
  <c r="AJ20" i="602"/>
  <c r="X20" i="602"/>
  <c r="L20" i="602"/>
  <c r="M20" i="602" s="1"/>
  <c r="H20" i="602"/>
  <c r="E20" i="602"/>
  <c r="AT19" i="602"/>
  <c r="AJ19" i="602"/>
  <c r="X19" i="602"/>
  <c r="T19" i="602"/>
  <c r="V19" i="602" s="1"/>
  <c r="L19" i="602"/>
  <c r="M19" i="602" s="1"/>
  <c r="K19" i="602"/>
  <c r="H19" i="602"/>
  <c r="E19" i="602"/>
  <c r="AT18" i="602"/>
  <c r="AJ18" i="602"/>
  <c r="X18" i="602"/>
  <c r="T18" i="602"/>
  <c r="V18" i="602" s="1"/>
  <c r="M18" i="602"/>
  <c r="L18" i="602"/>
  <c r="K18" i="602"/>
  <c r="H18" i="602"/>
  <c r="E18" i="602"/>
  <c r="AT17" i="602"/>
  <c r="AJ17" i="602"/>
  <c r="X17" i="602"/>
  <c r="L17" i="602"/>
  <c r="M17" i="602" s="1"/>
  <c r="H17" i="602"/>
  <c r="E17" i="602"/>
  <c r="AT16" i="602"/>
  <c r="AJ16" i="602"/>
  <c r="X16" i="602"/>
  <c r="T16" i="602"/>
  <c r="V16" i="602" s="1"/>
  <c r="L16" i="602"/>
  <c r="K16" i="602" s="1"/>
  <c r="H16" i="602"/>
  <c r="E16" i="602"/>
  <c r="AT15" i="602"/>
  <c r="AJ15" i="602"/>
  <c r="X15" i="602"/>
  <c r="L15" i="602"/>
  <c r="M15" i="602" s="1"/>
  <c r="K15" i="602"/>
  <c r="H15" i="602"/>
  <c r="E15" i="602"/>
  <c r="AT14" i="602"/>
  <c r="AJ14" i="602"/>
  <c r="X14" i="602"/>
  <c r="L14" i="602"/>
  <c r="M14" i="602" s="1"/>
  <c r="H14" i="602"/>
  <c r="E14" i="602"/>
  <c r="AT13" i="602"/>
  <c r="AJ13" i="602"/>
  <c r="X13" i="602"/>
  <c r="T13" i="602"/>
  <c r="V13" i="602" s="1"/>
  <c r="L13" i="602"/>
  <c r="M13" i="602" s="1"/>
  <c r="H13" i="602"/>
  <c r="E13" i="602"/>
  <c r="AT12" i="602"/>
  <c r="AT36" i="602" s="1"/>
  <c r="X12" i="602"/>
  <c r="L12" i="602"/>
  <c r="M12" i="602" s="1"/>
  <c r="H12" i="602"/>
  <c r="E12" i="602"/>
  <c r="AJ12" i="602"/>
  <c r="T12" i="602"/>
  <c r="V35" i="602" l="1"/>
  <c r="AK35" i="602" s="1"/>
  <c r="V34" i="602"/>
  <c r="AK34" i="602" s="1"/>
  <c r="M33" i="602"/>
  <c r="K31" i="602"/>
  <c r="M30" i="602"/>
  <c r="K29" i="602"/>
  <c r="K27" i="602"/>
  <c r="AK27" i="602"/>
  <c r="M26" i="602"/>
  <c r="AK26" i="602"/>
  <c r="K25" i="602"/>
  <c r="AK24" i="602"/>
  <c r="M22" i="602"/>
  <c r="AK21" i="602"/>
  <c r="K20" i="602"/>
  <c r="AK19" i="602"/>
  <c r="AK18" i="602"/>
  <c r="K17" i="602"/>
  <c r="M16" i="602"/>
  <c r="AK16" i="602"/>
  <c r="K14" i="602"/>
  <c r="K13" i="602"/>
  <c r="K12" i="602"/>
  <c r="AK13" i="602"/>
  <c r="AK33" i="602"/>
  <c r="V31" i="602"/>
  <c r="AK31" i="602" s="1"/>
  <c r="U31" i="602"/>
  <c r="V23" i="602"/>
  <c r="AK23" i="602" s="1"/>
  <c r="U23" i="602"/>
  <c r="V15" i="602"/>
  <c r="AK15" i="602" s="1"/>
  <c r="U15" i="602"/>
  <c r="V29" i="602"/>
  <c r="AK29" i="602" s="1"/>
  <c r="U29" i="602"/>
  <c r="V25" i="602"/>
  <c r="AK25" i="602" s="1"/>
  <c r="U25" i="602"/>
  <c r="V17" i="602"/>
  <c r="AK17" i="602" s="1"/>
  <c r="U17" i="602"/>
  <c r="V28" i="602"/>
  <c r="AK28" i="602" s="1"/>
  <c r="U28" i="602"/>
  <c r="V20" i="602"/>
  <c r="AK20" i="602" s="1"/>
  <c r="U20" i="602"/>
  <c r="T14" i="602"/>
  <c r="U16" i="602"/>
  <c r="U19" i="602"/>
  <c r="T22" i="602"/>
  <c r="U24" i="602"/>
  <c r="U27" i="602"/>
  <c r="U33" i="602"/>
  <c r="T30" i="602"/>
  <c r="U18" i="602"/>
  <c r="U21" i="602"/>
  <c r="V32" i="602"/>
  <c r="AK32" i="602" s="1"/>
  <c r="U13" i="602"/>
  <c r="U26" i="602"/>
  <c r="AJ36" i="602"/>
  <c r="V12" i="602"/>
  <c r="AK12" i="602" s="1"/>
  <c r="U12" i="602"/>
  <c r="K32" i="602"/>
  <c r="K34" i="602"/>
  <c r="K35" i="602"/>
  <c r="T36" i="602" l="1"/>
  <c r="V14" i="602"/>
  <c r="AK14" i="602" s="1"/>
  <c r="U14" i="602"/>
  <c r="V30" i="602"/>
  <c r="AK30" i="602" s="1"/>
  <c r="U30" i="602"/>
  <c r="V22" i="602"/>
  <c r="AK22" i="602" s="1"/>
  <c r="U22" i="602"/>
  <c r="V36" i="602" l="1"/>
  <c r="AK36" i="602" s="1"/>
  <c r="U36" i="602"/>
  <c r="B54" i="601"/>
  <c r="AI11" i="601" l="1"/>
  <c r="S11" i="601"/>
  <c r="AU36" i="601"/>
  <c r="AS36" i="601"/>
  <c r="AT35" i="601"/>
  <c r="AJ35" i="601"/>
  <c r="X35" i="601"/>
  <c r="T35" i="601"/>
  <c r="U35" i="601" s="1"/>
  <c r="L35" i="601"/>
  <c r="M35" i="601" s="1"/>
  <c r="H35" i="601"/>
  <c r="E35" i="601"/>
  <c r="AT34" i="601"/>
  <c r="AJ34" i="601"/>
  <c r="X34" i="601"/>
  <c r="T34" i="601"/>
  <c r="U34" i="601" s="1"/>
  <c r="L34" i="601"/>
  <c r="M34" i="601" s="1"/>
  <c r="H34" i="601"/>
  <c r="E34" i="601"/>
  <c r="AZ33" i="601"/>
  <c r="AT33" i="601"/>
  <c r="AJ33" i="601"/>
  <c r="X33" i="601"/>
  <c r="T33" i="601"/>
  <c r="U33" i="601" s="1"/>
  <c r="L33" i="601"/>
  <c r="M33" i="601" s="1"/>
  <c r="H33" i="601"/>
  <c r="E33" i="601"/>
  <c r="AJ32" i="601"/>
  <c r="X32" i="601"/>
  <c r="T32" i="601"/>
  <c r="U32" i="601" s="1"/>
  <c r="L32" i="601"/>
  <c r="M32" i="601" s="1"/>
  <c r="H32" i="601"/>
  <c r="E32" i="601"/>
  <c r="AJ31" i="601"/>
  <c r="X31" i="601"/>
  <c r="T31" i="601"/>
  <c r="V31" i="601" s="1"/>
  <c r="L31" i="601"/>
  <c r="M31" i="601" s="1"/>
  <c r="H31" i="601"/>
  <c r="E31" i="601"/>
  <c r="AT30" i="601"/>
  <c r="AJ30" i="601"/>
  <c r="X30" i="601"/>
  <c r="T30" i="601"/>
  <c r="V30" i="601" s="1"/>
  <c r="L30" i="601"/>
  <c r="K30" i="601" s="1"/>
  <c r="H30" i="601"/>
  <c r="E30" i="601"/>
  <c r="AT29" i="601"/>
  <c r="AJ29" i="601"/>
  <c r="X29" i="601"/>
  <c r="T29" i="601"/>
  <c r="V29" i="601" s="1"/>
  <c r="L29" i="601"/>
  <c r="M29" i="601" s="1"/>
  <c r="H29" i="601"/>
  <c r="E29" i="601"/>
  <c r="AT28" i="601"/>
  <c r="AJ28" i="601"/>
  <c r="X28" i="601"/>
  <c r="T28" i="601"/>
  <c r="V28" i="601" s="1"/>
  <c r="L28" i="601"/>
  <c r="K28" i="601" s="1"/>
  <c r="H28" i="601"/>
  <c r="E28" i="601"/>
  <c r="AT27" i="601"/>
  <c r="AJ27" i="601"/>
  <c r="X27" i="601"/>
  <c r="T27" i="601"/>
  <c r="V27" i="601" s="1"/>
  <c r="L27" i="601"/>
  <c r="M27" i="601" s="1"/>
  <c r="H27" i="601"/>
  <c r="E27" i="601"/>
  <c r="AT26" i="601"/>
  <c r="AJ26" i="601"/>
  <c r="X26" i="601"/>
  <c r="T26" i="601"/>
  <c r="V26" i="601" s="1"/>
  <c r="L26" i="601"/>
  <c r="K26" i="601" s="1"/>
  <c r="H26" i="601"/>
  <c r="E26" i="601"/>
  <c r="AT25" i="601"/>
  <c r="AJ25" i="601"/>
  <c r="X25" i="601"/>
  <c r="T25" i="601"/>
  <c r="V25" i="601" s="1"/>
  <c r="L25" i="601"/>
  <c r="M25" i="601" s="1"/>
  <c r="K25" i="601"/>
  <c r="H25" i="601"/>
  <c r="E25" i="601"/>
  <c r="AT24" i="601"/>
  <c r="AJ24" i="601"/>
  <c r="X24" i="601"/>
  <c r="T24" i="601"/>
  <c r="V24" i="601" s="1"/>
  <c r="L24" i="601"/>
  <c r="K24" i="601" s="1"/>
  <c r="H24" i="601"/>
  <c r="E24" i="601"/>
  <c r="AT23" i="601"/>
  <c r="AJ23" i="601"/>
  <c r="X23" i="601"/>
  <c r="T23" i="601"/>
  <c r="V23" i="601" s="1"/>
  <c r="L23" i="601"/>
  <c r="M23" i="601" s="1"/>
  <c r="H23" i="601"/>
  <c r="E23" i="601"/>
  <c r="AT22" i="601"/>
  <c r="AJ22" i="601"/>
  <c r="X22" i="601"/>
  <c r="T22" i="601"/>
  <c r="V22" i="601" s="1"/>
  <c r="L22" i="601"/>
  <c r="K22" i="601" s="1"/>
  <c r="H22" i="601"/>
  <c r="E22" i="601"/>
  <c r="AT21" i="601"/>
  <c r="AJ21" i="601"/>
  <c r="X21" i="601"/>
  <c r="T21" i="601"/>
  <c r="V21" i="601" s="1"/>
  <c r="AK21" i="601" s="1"/>
  <c r="L21" i="601"/>
  <c r="M21" i="601" s="1"/>
  <c r="H21" i="601"/>
  <c r="E21" i="601"/>
  <c r="AT20" i="601"/>
  <c r="AJ20" i="601"/>
  <c r="X20" i="601"/>
  <c r="T20" i="601"/>
  <c r="V20" i="601" s="1"/>
  <c r="L20" i="601"/>
  <c r="K20" i="601" s="1"/>
  <c r="H20" i="601"/>
  <c r="E20" i="601"/>
  <c r="AT19" i="601"/>
  <c r="AJ19" i="601"/>
  <c r="X19" i="601"/>
  <c r="T19" i="601"/>
  <c r="V19" i="601" s="1"/>
  <c r="L19" i="601"/>
  <c r="M19" i="601" s="1"/>
  <c r="H19" i="601"/>
  <c r="E19" i="601"/>
  <c r="AT18" i="601"/>
  <c r="AJ18" i="601"/>
  <c r="X18" i="601"/>
  <c r="T18" i="601"/>
  <c r="V18" i="601" s="1"/>
  <c r="AK18" i="601" s="1"/>
  <c r="L18" i="601"/>
  <c r="M18" i="601" s="1"/>
  <c r="H18" i="601"/>
  <c r="E18" i="601"/>
  <c r="AT17" i="601"/>
  <c r="AJ17" i="601"/>
  <c r="X17" i="601"/>
  <c r="T17" i="601"/>
  <c r="V17" i="601" s="1"/>
  <c r="L17" i="601"/>
  <c r="M17" i="601" s="1"/>
  <c r="H17" i="601"/>
  <c r="E17" i="601"/>
  <c r="AT16" i="601"/>
  <c r="AJ16" i="601"/>
  <c r="X16" i="601"/>
  <c r="T16" i="601"/>
  <c r="V16" i="601" s="1"/>
  <c r="L16" i="601"/>
  <c r="K16" i="601" s="1"/>
  <c r="H16" i="601"/>
  <c r="E16" i="601"/>
  <c r="AT15" i="601"/>
  <c r="AJ15" i="601"/>
  <c r="X15" i="601"/>
  <c r="T15" i="601"/>
  <c r="V15" i="601" s="1"/>
  <c r="L15" i="601"/>
  <c r="K15" i="601" s="1"/>
  <c r="H15" i="601"/>
  <c r="E15" i="601"/>
  <c r="AT14" i="601"/>
  <c r="AJ14" i="601"/>
  <c r="X14" i="601"/>
  <c r="T14" i="601"/>
  <c r="V14" i="601" s="1"/>
  <c r="L14" i="601"/>
  <c r="M14" i="601" s="1"/>
  <c r="H14" i="601"/>
  <c r="E14" i="601"/>
  <c r="AT13" i="601"/>
  <c r="AJ13" i="601"/>
  <c r="X13" i="601"/>
  <c r="T13" i="601"/>
  <c r="V13" i="601" s="1"/>
  <c r="L13" i="601"/>
  <c r="M13" i="601" s="1"/>
  <c r="H13" i="601"/>
  <c r="E13" i="601"/>
  <c r="AT12" i="601"/>
  <c r="AT36" i="601" s="1"/>
  <c r="AJ12" i="601"/>
  <c r="X12" i="601"/>
  <c r="T12" i="601"/>
  <c r="M12" i="601"/>
  <c r="L12" i="601"/>
  <c r="K12" i="601" s="1"/>
  <c r="H12" i="601"/>
  <c r="E12" i="601"/>
  <c r="AI8" i="601"/>
  <c r="B54" i="600"/>
  <c r="K33" i="601" l="1"/>
  <c r="V33" i="601"/>
  <c r="AK33" i="601" s="1"/>
  <c r="AK31" i="601"/>
  <c r="K29" i="601"/>
  <c r="K27" i="601"/>
  <c r="AK26" i="601"/>
  <c r="AK27" i="601"/>
  <c r="AK25" i="601"/>
  <c r="AK24" i="601"/>
  <c r="K21" i="601"/>
  <c r="AK20" i="601"/>
  <c r="AK19" i="601"/>
  <c r="K19" i="601"/>
  <c r="K17" i="601"/>
  <c r="AJ36" i="601"/>
  <c r="AK16" i="601"/>
  <c r="AK17" i="601"/>
  <c r="AK23" i="601"/>
  <c r="AK30" i="601"/>
  <c r="AK22" i="601"/>
  <c r="AK28" i="601"/>
  <c r="AK29" i="601"/>
  <c r="U17" i="601"/>
  <c r="U18" i="601"/>
  <c r="U27" i="601"/>
  <c r="V32" i="601"/>
  <c r="AK32" i="601" s="1"/>
  <c r="U28" i="601"/>
  <c r="U19" i="601"/>
  <c r="U20" i="601"/>
  <c r="U21" i="601"/>
  <c r="U22" i="601"/>
  <c r="U23" i="601"/>
  <c r="U24" i="601"/>
  <c r="U16" i="601"/>
  <c r="U25" i="601"/>
  <c r="U26" i="601"/>
  <c r="V34" i="601"/>
  <c r="AK34" i="601" s="1"/>
  <c r="V35" i="601"/>
  <c r="AK35" i="601" s="1"/>
  <c r="U29" i="601"/>
  <c r="U30" i="601"/>
  <c r="U31" i="601"/>
  <c r="T36" i="601"/>
  <c r="AK13" i="601"/>
  <c r="M15" i="601"/>
  <c r="K13" i="601"/>
  <c r="K14" i="601"/>
  <c r="K23" i="601"/>
  <c r="K31" i="601"/>
  <c r="M16" i="601"/>
  <c r="M20" i="601"/>
  <c r="M22" i="601"/>
  <c r="M24" i="601"/>
  <c r="M26" i="601"/>
  <c r="M28" i="601"/>
  <c r="M30" i="601"/>
  <c r="K18" i="601"/>
  <c r="AK14" i="601"/>
  <c r="AK15" i="601"/>
  <c r="K32" i="601"/>
  <c r="K34" i="601"/>
  <c r="K35" i="601"/>
  <c r="U14" i="601"/>
  <c r="U15" i="601"/>
  <c r="U12" i="601"/>
  <c r="U13" i="601"/>
  <c r="V12" i="601"/>
  <c r="AK12" i="601" s="1"/>
  <c r="V36" i="601" l="1"/>
  <c r="AK36" i="601" s="1"/>
  <c r="U36" i="601"/>
  <c r="AI11" i="600"/>
  <c r="S11" i="600"/>
  <c r="B56" i="599"/>
  <c r="AU36" i="600" l="1"/>
  <c r="AS36" i="600"/>
  <c r="AT35" i="600"/>
  <c r="AJ35" i="600"/>
  <c r="X35" i="600"/>
  <c r="T35" i="600"/>
  <c r="L35" i="600"/>
  <c r="M35" i="600" s="1"/>
  <c r="H35" i="600"/>
  <c r="E35" i="600"/>
  <c r="AT34" i="600"/>
  <c r="AJ34" i="600"/>
  <c r="X34" i="600"/>
  <c r="T34" i="600"/>
  <c r="L34" i="600"/>
  <c r="M34" i="600" s="1"/>
  <c r="H34" i="600"/>
  <c r="E34" i="600"/>
  <c r="AZ33" i="600"/>
  <c r="AT33" i="600"/>
  <c r="AT36" i="600" s="1"/>
  <c r="AJ33" i="600"/>
  <c r="X33" i="600"/>
  <c r="T33" i="600"/>
  <c r="L33" i="600"/>
  <c r="K33" i="600" s="1"/>
  <c r="H33" i="600"/>
  <c r="E33" i="600"/>
  <c r="AJ32" i="600"/>
  <c r="X32" i="600"/>
  <c r="T32" i="600"/>
  <c r="L32" i="600"/>
  <c r="M32" i="600" s="1"/>
  <c r="H32" i="600"/>
  <c r="E32" i="600"/>
  <c r="AJ31" i="600"/>
  <c r="X31" i="600"/>
  <c r="T31" i="600"/>
  <c r="L31" i="600"/>
  <c r="K31" i="600" s="1"/>
  <c r="H31" i="600"/>
  <c r="E31" i="600"/>
  <c r="AT30" i="600"/>
  <c r="AJ30" i="600"/>
  <c r="X30" i="600"/>
  <c r="T30" i="600"/>
  <c r="L30" i="600"/>
  <c r="K30" i="600" s="1"/>
  <c r="H30" i="600"/>
  <c r="E30" i="600"/>
  <c r="AT29" i="600"/>
  <c r="AJ29" i="600"/>
  <c r="X29" i="600"/>
  <c r="T29" i="600"/>
  <c r="M29" i="600"/>
  <c r="L29" i="600"/>
  <c r="K29" i="600" s="1"/>
  <c r="H29" i="600"/>
  <c r="E29" i="600"/>
  <c r="AT28" i="600"/>
  <c r="AJ28" i="600"/>
  <c r="X28" i="600"/>
  <c r="T28" i="600"/>
  <c r="M28" i="600"/>
  <c r="L28" i="600"/>
  <c r="K28" i="600" s="1"/>
  <c r="H28" i="600"/>
  <c r="E28" i="600"/>
  <c r="AT27" i="600"/>
  <c r="AJ27" i="600"/>
  <c r="X27" i="600"/>
  <c r="T27" i="600"/>
  <c r="L27" i="600"/>
  <c r="M27" i="600" s="1"/>
  <c r="H27" i="600"/>
  <c r="E27" i="600"/>
  <c r="AT26" i="600"/>
  <c r="AJ26" i="600"/>
  <c r="X26" i="600"/>
  <c r="T26" i="600"/>
  <c r="L26" i="600"/>
  <c r="K26" i="600" s="1"/>
  <c r="H26" i="600"/>
  <c r="E26" i="600"/>
  <c r="AT25" i="600"/>
  <c r="AJ25" i="600"/>
  <c r="X25" i="600"/>
  <c r="T25" i="600"/>
  <c r="L25" i="600"/>
  <c r="K25" i="600" s="1"/>
  <c r="H25" i="600"/>
  <c r="E25" i="600"/>
  <c r="AT24" i="600"/>
  <c r="AJ24" i="600"/>
  <c r="X24" i="600"/>
  <c r="T24" i="600"/>
  <c r="M24" i="600"/>
  <c r="L24" i="600"/>
  <c r="K24" i="600" s="1"/>
  <c r="H24" i="600"/>
  <c r="E24" i="600"/>
  <c r="AT23" i="600"/>
  <c r="AJ23" i="600"/>
  <c r="X23" i="600"/>
  <c r="T23" i="600"/>
  <c r="L23" i="600"/>
  <c r="K23" i="600" s="1"/>
  <c r="H23" i="600"/>
  <c r="E23" i="600"/>
  <c r="AT22" i="600"/>
  <c r="AJ22" i="600"/>
  <c r="X22" i="600"/>
  <c r="T22" i="600"/>
  <c r="L22" i="600"/>
  <c r="K22" i="600" s="1"/>
  <c r="H22" i="600"/>
  <c r="E22" i="600"/>
  <c r="AT21" i="600"/>
  <c r="AJ21" i="600"/>
  <c r="X21" i="600"/>
  <c r="T21" i="600"/>
  <c r="L21" i="600"/>
  <c r="M21" i="600" s="1"/>
  <c r="H21" i="600"/>
  <c r="E21" i="600"/>
  <c r="AT20" i="600"/>
  <c r="AJ20" i="600"/>
  <c r="X20" i="600"/>
  <c r="T20" i="600"/>
  <c r="L20" i="600"/>
  <c r="M20" i="600" s="1"/>
  <c r="K20" i="600"/>
  <c r="H20" i="600"/>
  <c r="E20" i="600"/>
  <c r="AT19" i="600"/>
  <c r="AJ19" i="600"/>
  <c r="X19" i="600"/>
  <c r="T19" i="600"/>
  <c r="M19" i="600"/>
  <c r="L19" i="600"/>
  <c r="K19" i="600" s="1"/>
  <c r="H19" i="600"/>
  <c r="E19" i="600"/>
  <c r="AT18" i="600"/>
  <c r="AJ18" i="600"/>
  <c r="X18" i="600"/>
  <c r="T18" i="600"/>
  <c r="L18" i="600"/>
  <c r="K18" i="600" s="1"/>
  <c r="H18" i="600"/>
  <c r="E18" i="600"/>
  <c r="AT17" i="600"/>
  <c r="AJ17" i="600"/>
  <c r="X17" i="600"/>
  <c r="T17" i="600"/>
  <c r="M17" i="600"/>
  <c r="L17" i="600"/>
  <c r="K17" i="600"/>
  <c r="H17" i="600"/>
  <c r="E17" i="600"/>
  <c r="AT16" i="600"/>
  <c r="AJ16" i="600"/>
  <c r="X16" i="600"/>
  <c r="T16" i="600"/>
  <c r="L16" i="600"/>
  <c r="M16" i="600" s="1"/>
  <c r="K16" i="600"/>
  <c r="H16" i="600"/>
  <c r="E16" i="600"/>
  <c r="AT15" i="600"/>
  <c r="AJ15" i="600"/>
  <c r="X15" i="600"/>
  <c r="T15" i="600"/>
  <c r="L15" i="600"/>
  <c r="M15" i="600" s="1"/>
  <c r="K15" i="600"/>
  <c r="H15" i="600"/>
  <c r="E15" i="600"/>
  <c r="AT14" i="600"/>
  <c r="AJ14" i="600"/>
  <c r="X14" i="600"/>
  <c r="T14" i="600"/>
  <c r="L14" i="600"/>
  <c r="M14" i="600" s="1"/>
  <c r="H14" i="600"/>
  <c r="E14" i="600"/>
  <c r="AT13" i="600"/>
  <c r="AJ13" i="600"/>
  <c r="X13" i="600"/>
  <c r="T13" i="600"/>
  <c r="L13" i="600"/>
  <c r="M13" i="600" s="1"/>
  <c r="H13" i="600"/>
  <c r="E13" i="600"/>
  <c r="AT12" i="600"/>
  <c r="AJ12" i="600"/>
  <c r="X12" i="600"/>
  <c r="T12" i="600"/>
  <c r="M12" i="600"/>
  <c r="L12" i="600"/>
  <c r="K12" i="600"/>
  <c r="H12" i="600"/>
  <c r="E12" i="600"/>
  <c r="AI8" i="600"/>
  <c r="AI11" i="599"/>
  <c r="S11" i="599"/>
  <c r="AU36" i="599"/>
  <c r="AS36" i="599"/>
  <c r="AT35" i="599"/>
  <c r="AJ35" i="599"/>
  <c r="X35" i="599"/>
  <c r="T35" i="599"/>
  <c r="V35" i="599" s="1"/>
  <c r="L35" i="599"/>
  <c r="K35" i="599" s="1"/>
  <c r="H35" i="599"/>
  <c r="E35" i="599"/>
  <c r="AT34" i="599"/>
  <c r="AJ34" i="599"/>
  <c r="X34" i="599"/>
  <c r="T34" i="599"/>
  <c r="V34" i="599" s="1"/>
  <c r="L34" i="599"/>
  <c r="K34" i="599" s="1"/>
  <c r="H34" i="599"/>
  <c r="E34" i="599"/>
  <c r="AZ33" i="599"/>
  <c r="AT33" i="599"/>
  <c r="AJ33" i="599"/>
  <c r="X33" i="599"/>
  <c r="T33" i="599"/>
  <c r="V33" i="599" s="1"/>
  <c r="L33" i="599"/>
  <c r="M33" i="599" s="1"/>
  <c r="H33" i="599"/>
  <c r="E33" i="599"/>
  <c r="AJ32" i="599"/>
  <c r="X32" i="599"/>
  <c r="T32" i="599"/>
  <c r="U32" i="599" s="1"/>
  <c r="L32" i="599"/>
  <c r="M32" i="599" s="1"/>
  <c r="H32" i="599"/>
  <c r="E32" i="599"/>
  <c r="AJ31" i="599"/>
  <c r="X31" i="599"/>
  <c r="T31" i="599"/>
  <c r="V31" i="599" s="1"/>
  <c r="L31" i="599"/>
  <c r="M31" i="599" s="1"/>
  <c r="H31" i="599"/>
  <c r="E31" i="599"/>
  <c r="AT30" i="599"/>
  <c r="AJ30" i="599"/>
  <c r="X30" i="599"/>
  <c r="T30" i="599"/>
  <c r="V30" i="599" s="1"/>
  <c r="L30" i="599"/>
  <c r="M30" i="599" s="1"/>
  <c r="K30" i="599"/>
  <c r="H30" i="599"/>
  <c r="E30" i="599"/>
  <c r="AT29" i="599"/>
  <c r="AJ29" i="599"/>
  <c r="X29" i="599"/>
  <c r="T29" i="599"/>
  <c r="U29" i="599" s="1"/>
  <c r="L29" i="599"/>
  <c r="M29" i="599" s="1"/>
  <c r="H29" i="599"/>
  <c r="E29" i="599"/>
  <c r="AT28" i="599"/>
  <c r="AJ28" i="599"/>
  <c r="X28" i="599"/>
  <c r="T28" i="599"/>
  <c r="L28" i="599"/>
  <c r="M28" i="599" s="1"/>
  <c r="H28" i="599"/>
  <c r="E28" i="599"/>
  <c r="AT27" i="599"/>
  <c r="AJ27" i="599"/>
  <c r="X27" i="599"/>
  <c r="T27" i="599"/>
  <c r="V27" i="599" s="1"/>
  <c r="L27" i="599"/>
  <c r="M27" i="599" s="1"/>
  <c r="H27" i="599"/>
  <c r="E27" i="599"/>
  <c r="AT26" i="599"/>
  <c r="AJ26" i="599"/>
  <c r="X26" i="599"/>
  <c r="T26" i="599"/>
  <c r="V26" i="599" s="1"/>
  <c r="L26" i="599"/>
  <c r="M26" i="599" s="1"/>
  <c r="H26" i="599"/>
  <c r="E26" i="599"/>
  <c r="AT25" i="599"/>
  <c r="AJ25" i="599"/>
  <c r="X25" i="599"/>
  <c r="T25" i="599"/>
  <c r="U25" i="599" s="1"/>
  <c r="L25" i="599"/>
  <c r="M25" i="599" s="1"/>
  <c r="K25" i="599"/>
  <c r="H25" i="599"/>
  <c r="E25" i="599"/>
  <c r="AT24" i="599"/>
  <c r="AJ24" i="599"/>
  <c r="X24" i="599"/>
  <c r="T24" i="599"/>
  <c r="L24" i="599"/>
  <c r="M24" i="599" s="1"/>
  <c r="H24" i="599"/>
  <c r="E24" i="599"/>
  <c r="AT23" i="599"/>
  <c r="AJ23" i="599"/>
  <c r="X23" i="599"/>
  <c r="T23" i="599"/>
  <c r="U23" i="599" s="1"/>
  <c r="L23" i="599"/>
  <c r="M23" i="599" s="1"/>
  <c r="H23" i="599"/>
  <c r="E23" i="599"/>
  <c r="AT22" i="599"/>
  <c r="AJ22" i="599"/>
  <c r="X22" i="599"/>
  <c r="T22" i="599"/>
  <c r="V22" i="599" s="1"/>
  <c r="L22" i="599"/>
  <c r="M22" i="599" s="1"/>
  <c r="H22" i="599"/>
  <c r="E22" i="599"/>
  <c r="AT21" i="599"/>
  <c r="AJ21" i="599"/>
  <c r="X21" i="599"/>
  <c r="T21" i="599"/>
  <c r="U21" i="599" s="1"/>
  <c r="L21" i="599"/>
  <c r="M21" i="599" s="1"/>
  <c r="H21" i="599"/>
  <c r="E21" i="599"/>
  <c r="AT20" i="599"/>
  <c r="AJ20" i="599"/>
  <c r="X20" i="599"/>
  <c r="T20" i="599"/>
  <c r="V20" i="599" s="1"/>
  <c r="L20" i="599"/>
  <c r="M20" i="599" s="1"/>
  <c r="H20" i="599"/>
  <c r="E20" i="599"/>
  <c r="AT19" i="599"/>
  <c r="AJ19" i="599"/>
  <c r="X19" i="599"/>
  <c r="T19" i="599"/>
  <c r="V19" i="599" s="1"/>
  <c r="L19" i="599"/>
  <c r="M19" i="599" s="1"/>
  <c r="H19" i="599"/>
  <c r="E19" i="599"/>
  <c r="AT18" i="599"/>
  <c r="AJ18" i="599"/>
  <c r="X18" i="599"/>
  <c r="T18" i="599"/>
  <c r="V18" i="599" s="1"/>
  <c r="L18" i="599"/>
  <c r="M18" i="599" s="1"/>
  <c r="H18" i="599"/>
  <c r="E18" i="599"/>
  <c r="AT17" i="599"/>
  <c r="AJ17" i="599"/>
  <c r="X17" i="599"/>
  <c r="T17" i="599"/>
  <c r="U17" i="599" s="1"/>
  <c r="L17" i="599"/>
  <c r="M17" i="599" s="1"/>
  <c r="H17" i="599"/>
  <c r="E17" i="599"/>
  <c r="AT16" i="599"/>
  <c r="AJ16" i="599"/>
  <c r="X16" i="599"/>
  <c r="T16" i="599"/>
  <c r="L16" i="599"/>
  <c r="M16" i="599" s="1"/>
  <c r="H16" i="599"/>
  <c r="E16" i="599"/>
  <c r="AT15" i="599"/>
  <c r="AJ15" i="599"/>
  <c r="X15" i="599"/>
  <c r="T15" i="599"/>
  <c r="V15" i="599" s="1"/>
  <c r="L15" i="599"/>
  <c r="M15" i="599" s="1"/>
  <c r="K15" i="599"/>
  <c r="H15" i="599"/>
  <c r="E15" i="599"/>
  <c r="AT14" i="599"/>
  <c r="AJ14" i="599"/>
  <c r="X14" i="599"/>
  <c r="T14" i="599"/>
  <c r="V14" i="599" s="1"/>
  <c r="L14" i="599"/>
  <c r="M14" i="599" s="1"/>
  <c r="K14" i="599"/>
  <c r="H14" i="599"/>
  <c r="E14" i="599"/>
  <c r="AT13" i="599"/>
  <c r="AJ13" i="599"/>
  <c r="X13" i="599"/>
  <c r="T13" i="599"/>
  <c r="U13" i="599" s="1"/>
  <c r="L13" i="599"/>
  <c r="M13" i="599" s="1"/>
  <c r="H13" i="599"/>
  <c r="E13" i="599"/>
  <c r="AT12" i="599"/>
  <c r="AT36" i="599" s="1"/>
  <c r="X12" i="599"/>
  <c r="L12" i="599"/>
  <c r="M12" i="599" s="1"/>
  <c r="K12" i="599"/>
  <c r="H12" i="599"/>
  <c r="E12" i="599"/>
  <c r="AJ12" i="599"/>
  <c r="T12" i="599"/>
  <c r="B55" i="598"/>
  <c r="B54" i="598"/>
  <c r="K35" i="600" l="1"/>
  <c r="V35" i="600"/>
  <c r="AK35" i="600" s="1"/>
  <c r="K34" i="600"/>
  <c r="V34" i="600"/>
  <c r="U33" i="600"/>
  <c r="V33" i="600"/>
  <c r="AK33" i="600" s="1"/>
  <c r="K32" i="600"/>
  <c r="U32" i="600"/>
  <c r="M31" i="600"/>
  <c r="V31" i="600"/>
  <c r="AK31" i="600" s="1"/>
  <c r="M30" i="600"/>
  <c r="V30" i="600"/>
  <c r="V29" i="600"/>
  <c r="AK29" i="600" s="1"/>
  <c r="V28" i="600"/>
  <c r="AK28" i="600" s="1"/>
  <c r="K27" i="600"/>
  <c r="V27" i="600"/>
  <c r="M26" i="600"/>
  <c r="V26" i="600"/>
  <c r="M25" i="600"/>
  <c r="V25" i="600"/>
  <c r="AK25" i="600" s="1"/>
  <c r="U24" i="600"/>
  <c r="V23" i="600"/>
  <c r="AK23" i="600" s="1"/>
  <c r="M23" i="600"/>
  <c r="M22" i="600"/>
  <c r="V22" i="600"/>
  <c r="AK22" i="600" s="1"/>
  <c r="K21" i="600"/>
  <c r="V21" i="600"/>
  <c r="AK21" i="600" s="1"/>
  <c r="V20" i="600"/>
  <c r="AK20" i="600" s="1"/>
  <c r="V19" i="600"/>
  <c r="M18" i="600"/>
  <c r="V18" i="600"/>
  <c r="V17" i="600"/>
  <c r="AK17" i="600" s="1"/>
  <c r="U16" i="600"/>
  <c r="V15" i="600"/>
  <c r="AK15" i="600" s="1"/>
  <c r="K14" i="600"/>
  <c r="V14" i="600"/>
  <c r="AK14" i="600" s="1"/>
  <c r="K13" i="600"/>
  <c r="V13" i="600"/>
  <c r="AK13" i="600" s="1"/>
  <c r="AJ36" i="600"/>
  <c r="T36" i="600"/>
  <c r="M35" i="599"/>
  <c r="AK35" i="599"/>
  <c r="AK34" i="599"/>
  <c r="K33" i="599"/>
  <c r="K31" i="599"/>
  <c r="U31" i="599"/>
  <c r="K29" i="599"/>
  <c r="V29" i="599"/>
  <c r="AK29" i="599" s="1"/>
  <c r="K28" i="599"/>
  <c r="U28" i="599"/>
  <c r="V28" i="599"/>
  <c r="AK28" i="599" s="1"/>
  <c r="K27" i="599"/>
  <c r="K26" i="599"/>
  <c r="V25" i="599"/>
  <c r="K24" i="599"/>
  <c r="U24" i="599"/>
  <c r="V24" i="599"/>
  <c r="AK24" i="599" s="1"/>
  <c r="K23" i="599"/>
  <c r="K22" i="599"/>
  <c r="K21" i="599"/>
  <c r="V21" i="599"/>
  <c r="K20" i="599"/>
  <c r="AK20" i="599"/>
  <c r="U20" i="599"/>
  <c r="K19" i="599"/>
  <c r="K18" i="599"/>
  <c r="V17" i="599"/>
  <c r="K17" i="599"/>
  <c r="K16" i="599"/>
  <c r="V16" i="599"/>
  <c r="AK16" i="599" s="1"/>
  <c r="U16" i="599"/>
  <c r="K13" i="599"/>
  <c r="AK18" i="600"/>
  <c r="AK26" i="600"/>
  <c r="AK30" i="600"/>
  <c r="AK19" i="600"/>
  <c r="AK34" i="600"/>
  <c r="U12" i="600"/>
  <c r="U13" i="600"/>
  <c r="U14" i="600"/>
  <c r="U15" i="600"/>
  <c r="U17" i="600"/>
  <c r="U18" i="600"/>
  <c r="U19" i="600"/>
  <c r="U20" i="600"/>
  <c r="U21" i="600"/>
  <c r="U22" i="600"/>
  <c r="U23" i="600"/>
  <c r="U25" i="600"/>
  <c r="U26" i="600"/>
  <c r="U27" i="600"/>
  <c r="AK27" i="600"/>
  <c r="U28" i="600"/>
  <c r="U29" i="600"/>
  <c r="U30" i="600"/>
  <c r="U31" i="600"/>
  <c r="V32" i="600"/>
  <c r="AK32" i="600" s="1"/>
  <c r="M33" i="600"/>
  <c r="V12" i="600"/>
  <c r="AK12" i="600" s="1"/>
  <c r="V16" i="600"/>
  <c r="AK16" i="600" s="1"/>
  <c r="V24" i="600"/>
  <c r="AK24" i="600" s="1"/>
  <c r="U34" i="600"/>
  <c r="U35" i="600"/>
  <c r="AK33" i="599"/>
  <c r="AK14" i="599"/>
  <c r="AK15" i="599"/>
  <c r="AK17" i="599"/>
  <c r="AK18" i="599"/>
  <c r="AK19" i="599"/>
  <c r="AK21" i="599"/>
  <c r="AK22" i="599"/>
  <c r="AK25" i="599"/>
  <c r="AK26" i="599"/>
  <c r="AK27" i="599"/>
  <c r="AK30" i="599"/>
  <c r="AK31" i="599"/>
  <c r="V13" i="599"/>
  <c r="AK13" i="599" s="1"/>
  <c r="U15" i="599"/>
  <c r="U19" i="599"/>
  <c r="U27" i="599"/>
  <c r="U14" i="599"/>
  <c r="U18" i="599"/>
  <c r="U22" i="599"/>
  <c r="V23" i="599"/>
  <c r="AK23" i="599" s="1"/>
  <c r="U26" i="599"/>
  <c r="U30" i="599"/>
  <c r="V32" i="599"/>
  <c r="AK32" i="599" s="1"/>
  <c r="U33" i="599"/>
  <c r="M34" i="599"/>
  <c r="AJ36" i="599"/>
  <c r="T36" i="599"/>
  <c r="V12" i="599"/>
  <c r="AK12" i="599" s="1"/>
  <c r="U12" i="599"/>
  <c r="AI8" i="599"/>
  <c r="K32" i="599"/>
  <c r="U34" i="599"/>
  <c r="U35" i="599"/>
  <c r="V36" i="600" l="1"/>
  <c r="AK36" i="600" s="1"/>
  <c r="U36" i="600"/>
  <c r="U36" i="599"/>
  <c r="V36" i="599"/>
  <c r="AK36" i="599" s="1"/>
  <c r="AI11" i="598" l="1"/>
  <c r="S11" i="598"/>
  <c r="AU36" i="598"/>
  <c r="AS36" i="598"/>
  <c r="AT35" i="598"/>
  <c r="AJ35" i="598"/>
  <c r="X35" i="598"/>
  <c r="T35" i="598"/>
  <c r="L35" i="598"/>
  <c r="M35" i="598" s="1"/>
  <c r="H35" i="598"/>
  <c r="E35" i="598"/>
  <c r="AT34" i="598"/>
  <c r="AJ34" i="598"/>
  <c r="X34" i="598"/>
  <c r="T34" i="598"/>
  <c r="L34" i="598"/>
  <c r="M34" i="598" s="1"/>
  <c r="H34" i="598"/>
  <c r="E34" i="598"/>
  <c r="AZ33" i="598"/>
  <c r="AT33" i="598"/>
  <c r="AJ33" i="598"/>
  <c r="X33" i="598"/>
  <c r="T33" i="598"/>
  <c r="L33" i="598"/>
  <c r="K33" i="598" s="1"/>
  <c r="H33" i="598"/>
  <c r="E33" i="598"/>
  <c r="AJ32" i="598"/>
  <c r="X32" i="598"/>
  <c r="T32" i="598"/>
  <c r="L32" i="598"/>
  <c r="M32" i="598" s="1"/>
  <c r="H32" i="598"/>
  <c r="E32" i="598"/>
  <c r="AJ31" i="598"/>
  <c r="X31" i="598"/>
  <c r="T31" i="598"/>
  <c r="L31" i="598"/>
  <c r="M31" i="598" s="1"/>
  <c r="H31" i="598"/>
  <c r="E31" i="598"/>
  <c r="AT30" i="598"/>
  <c r="AJ30" i="598"/>
  <c r="X30" i="598"/>
  <c r="T30" i="598"/>
  <c r="L30" i="598"/>
  <c r="M30" i="598" s="1"/>
  <c r="H30" i="598"/>
  <c r="E30" i="598"/>
  <c r="AT29" i="598"/>
  <c r="AJ29" i="598"/>
  <c r="X29" i="598"/>
  <c r="T29" i="598"/>
  <c r="L29" i="598"/>
  <c r="M29" i="598" s="1"/>
  <c r="H29" i="598"/>
  <c r="E29" i="598"/>
  <c r="AT28" i="598"/>
  <c r="AJ28" i="598"/>
  <c r="X28" i="598"/>
  <c r="T28" i="598"/>
  <c r="L28" i="598"/>
  <c r="M28" i="598" s="1"/>
  <c r="H28" i="598"/>
  <c r="E28" i="598"/>
  <c r="AT27" i="598"/>
  <c r="AJ27" i="598"/>
  <c r="X27" i="598"/>
  <c r="T27" i="598"/>
  <c r="U27" i="598" s="1"/>
  <c r="L27" i="598"/>
  <c r="M27" i="598" s="1"/>
  <c r="K27" i="598"/>
  <c r="H27" i="598"/>
  <c r="E27" i="598"/>
  <c r="AT26" i="598"/>
  <c r="AJ26" i="598"/>
  <c r="X26" i="598"/>
  <c r="T26" i="598"/>
  <c r="L26" i="598"/>
  <c r="M26" i="598" s="1"/>
  <c r="K26" i="598"/>
  <c r="H26" i="598"/>
  <c r="E26" i="598"/>
  <c r="AT25" i="598"/>
  <c r="AJ25" i="598"/>
  <c r="X25" i="598"/>
  <c r="T25" i="598"/>
  <c r="L25" i="598"/>
  <c r="M25" i="598" s="1"/>
  <c r="H25" i="598"/>
  <c r="E25" i="598"/>
  <c r="AT24" i="598"/>
  <c r="AJ24" i="598"/>
  <c r="X24" i="598"/>
  <c r="T24" i="598"/>
  <c r="L24" i="598"/>
  <c r="M24" i="598" s="1"/>
  <c r="H24" i="598"/>
  <c r="E24" i="598"/>
  <c r="AT23" i="598"/>
  <c r="AJ23" i="598"/>
  <c r="X23" i="598"/>
  <c r="T23" i="598"/>
  <c r="L23" i="598"/>
  <c r="M23" i="598" s="1"/>
  <c r="H23" i="598"/>
  <c r="E23" i="598"/>
  <c r="AT22" i="598"/>
  <c r="AJ22" i="598"/>
  <c r="X22" i="598"/>
  <c r="T22" i="598"/>
  <c r="V22" i="598" s="1"/>
  <c r="L22" i="598"/>
  <c r="M22" i="598" s="1"/>
  <c r="H22" i="598"/>
  <c r="E22" i="598"/>
  <c r="AT21" i="598"/>
  <c r="AJ21" i="598"/>
  <c r="X21" i="598"/>
  <c r="T21" i="598"/>
  <c r="V21" i="598" s="1"/>
  <c r="L21" i="598"/>
  <c r="M21" i="598" s="1"/>
  <c r="H21" i="598"/>
  <c r="E21" i="598"/>
  <c r="AT20" i="598"/>
  <c r="AJ20" i="598"/>
  <c r="X20" i="598"/>
  <c r="T20" i="598"/>
  <c r="V20" i="598" s="1"/>
  <c r="L20" i="598"/>
  <c r="M20" i="598" s="1"/>
  <c r="K20" i="598"/>
  <c r="H20" i="598"/>
  <c r="E20" i="598"/>
  <c r="AT19" i="598"/>
  <c r="AJ19" i="598"/>
  <c r="X19" i="598"/>
  <c r="T19" i="598"/>
  <c r="V19" i="598" s="1"/>
  <c r="L19" i="598"/>
  <c r="M19" i="598" s="1"/>
  <c r="K19" i="598"/>
  <c r="H19" i="598"/>
  <c r="E19" i="598"/>
  <c r="AT18" i="598"/>
  <c r="AJ18" i="598"/>
  <c r="X18" i="598"/>
  <c r="T18" i="598"/>
  <c r="V18" i="598" s="1"/>
  <c r="L18" i="598"/>
  <c r="M18" i="598" s="1"/>
  <c r="H18" i="598"/>
  <c r="E18" i="598"/>
  <c r="AT17" i="598"/>
  <c r="AJ17" i="598"/>
  <c r="X17" i="598"/>
  <c r="T17" i="598"/>
  <c r="V17" i="598" s="1"/>
  <c r="L17" i="598"/>
  <c r="M17" i="598" s="1"/>
  <c r="H17" i="598"/>
  <c r="E17" i="598"/>
  <c r="AT16" i="598"/>
  <c r="AJ16" i="598"/>
  <c r="X16" i="598"/>
  <c r="T16" i="598"/>
  <c r="V16" i="598" s="1"/>
  <c r="L16" i="598"/>
  <c r="M16" i="598" s="1"/>
  <c r="K16" i="598"/>
  <c r="H16" i="598"/>
  <c r="E16" i="598"/>
  <c r="AT15" i="598"/>
  <c r="AJ15" i="598"/>
  <c r="X15" i="598"/>
  <c r="T15" i="598"/>
  <c r="V15" i="598" s="1"/>
  <c r="L15" i="598"/>
  <c r="M15" i="598" s="1"/>
  <c r="K15" i="598"/>
  <c r="H15" i="598"/>
  <c r="E15" i="598"/>
  <c r="AT14" i="598"/>
  <c r="AJ14" i="598"/>
  <c r="X14" i="598"/>
  <c r="T14" i="598"/>
  <c r="V14" i="598" s="1"/>
  <c r="L14" i="598"/>
  <c r="M14" i="598" s="1"/>
  <c r="H14" i="598"/>
  <c r="E14" i="598"/>
  <c r="AT13" i="598"/>
  <c r="AJ13" i="598"/>
  <c r="X13" i="598"/>
  <c r="T13" i="598"/>
  <c r="U13" i="598" s="1"/>
  <c r="L13" i="598"/>
  <c r="K13" i="598" s="1"/>
  <c r="H13" i="598"/>
  <c r="E13" i="598"/>
  <c r="AT12" i="598"/>
  <c r="AT36" i="598" s="1"/>
  <c r="AJ12" i="598"/>
  <c r="X12" i="598"/>
  <c r="L12" i="598"/>
  <c r="M12" i="598" s="1"/>
  <c r="H12" i="598"/>
  <c r="E12" i="598"/>
  <c r="T12" i="598"/>
  <c r="AI8" i="598"/>
  <c r="B57" i="596"/>
  <c r="B56" i="596"/>
  <c r="E19" i="596"/>
  <c r="E20" i="596"/>
  <c r="E21" i="596"/>
  <c r="E22" i="596"/>
  <c r="E23" i="596"/>
  <c r="E24" i="596"/>
  <c r="E25" i="596"/>
  <c r="E26" i="596"/>
  <c r="E27" i="596"/>
  <c r="E28" i="596"/>
  <c r="E29" i="596"/>
  <c r="E30" i="596"/>
  <c r="E31" i="596"/>
  <c r="E32" i="596"/>
  <c r="E33" i="596"/>
  <c r="E34" i="596"/>
  <c r="E35" i="596"/>
  <c r="E18" i="596"/>
  <c r="V35" i="598" l="1"/>
  <c r="AK35" i="598" s="1"/>
  <c r="U34" i="598"/>
  <c r="V34" i="598"/>
  <c r="AK34" i="598" s="1"/>
  <c r="U33" i="598"/>
  <c r="V32" i="598"/>
  <c r="AK32" i="598" s="1"/>
  <c r="K31" i="598"/>
  <c r="V31" i="598"/>
  <c r="U31" i="598"/>
  <c r="V30" i="598"/>
  <c r="AK30" i="598" s="1"/>
  <c r="V29" i="598"/>
  <c r="AK29" i="598" s="1"/>
  <c r="K28" i="598"/>
  <c r="V28" i="598"/>
  <c r="AK28" i="598" s="1"/>
  <c r="V27" i="598"/>
  <c r="AK27" i="598" s="1"/>
  <c r="V26" i="598"/>
  <c r="AK26" i="598" s="1"/>
  <c r="U26" i="598"/>
  <c r="V25" i="598"/>
  <c r="AK25" i="598" s="1"/>
  <c r="U25" i="598"/>
  <c r="K24" i="598"/>
  <c r="V24" i="598"/>
  <c r="AK24" i="598" s="1"/>
  <c r="U24" i="598"/>
  <c r="V23" i="598"/>
  <c r="K23" i="598"/>
  <c r="K22" i="598"/>
  <c r="AK21" i="598"/>
  <c r="U22" i="598"/>
  <c r="U19" i="598"/>
  <c r="K18" i="598"/>
  <c r="AK18" i="598"/>
  <c r="AK17" i="598"/>
  <c r="K14" i="598"/>
  <c r="U14" i="598"/>
  <c r="AK15" i="598"/>
  <c r="AK16" i="598"/>
  <c r="AK20" i="598"/>
  <c r="AK23" i="598"/>
  <c r="AK31" i="598"/>
  <c r="AK14" i="598"/>
  <c r="AK19" i="598"/>
  <c r="AK22" i="598"/>
  <c r="U15" i="598"/>
  <c r="U16" i="598"/>
  <c r="U17" i="598"/>
  <c r="U18" i="598"/>
  <c r="U23" i="598"/>
  <c r="U28" i="598"/>
  <c r="U29" i="598"/>
  <c r="U30" i="598"/>
  <c r="U32" i="598"/>
  <c r="V33" i="598"/>
  <c r="AK33" i="598" s="1"/>
  <c r="U20" i="598"/>
  <c r="U21" i="598"/>
  <c r="U35" i="598"/>
  <c r="M13" i="598"/>
  <c r="M33" i="598"/>
  <c r="K17" i="598"/>
  <c r="K21" i="598"/>
  <c r="K25" i="598"/>
  <c r="K29" i="598"/>
  <c r="K30" i="598"/>
  <c r="K12" i="598"/>
  <c r="T36" i="598"/>
  <c r="V12" i="598"/>
  <c r="AK12" i="598" s="1"/>
  <c r="U12" i="598"/>
  <c r="K32" i="598"/>
  <c r="K34" i="598"/>
  <c r="K35" i="598"/>
  <c r="AJ36" i="598"/>
  <c r="V13" i="598"/>
  <c r="AK13" i="598" s="1"/>
  <c r="U36" i="598" l="1"/>
  <c r="V36" i="598"/>
  <c r="AK36" i="598" s="1"/>
  <c r="AI11" i="596" l="1"/>
  <c r="AI8" i="596" s="1"/>
  <c r="S11" i="596"/>
  <c r="AU36" i="596"/>
  <c r="AS36" i="596"/>
  <c r="AT35" i="596"/>
  <c r="AJ35" i="596"/>
  <c r="X35" i="596"/>
  <c r="T35" i="596"/>
  <c r="U35" i="596" s="1"/>
  <c r="L35" i="596"/>
  <c r="M35" i="596" s="1"/>
  <c r="H35" i="596"/>
  <c r="AT34" i="596"/>
  <c r="AJ34" i="596"/>
  <c r="X34" i="596"/>
  <c r="T34" i="596"/>
  <c r="U34" i="596" s="1"/>
  <c r="L34" i="596"/>
  <c r="M34" i="596" s="1"/>
  <c r="H34" i="596"/>
  <c r="AZ33" i="596"/>
  <c r="AT33" i="596"/>
  <c r="AJ33" i="596"/>
  <c r="X33" i="596"/>
  <c r="T33" i="596"/>
  <c r="U33" i="596" s="1"/>
  <c r="L33" i="596"/>
  <c r="K33" i="596" s="1"/>
  <c r="H33" i="596"/>
  <c r="AJ32" i="596"/>
  <c r="X32" i="596"/>
  <c r="T32" i="596"/>
  <c r="V32" i="596" s="1"/>
  <c r="L32" i="596"/>
  <c r="M32" i="596" s="1"/>
  <c r="H32" i="596"/>
  <c r="AJ31" i="596"/>
  <c r="X31" i="596"/>
  <c r="T31" i="596"/>
  <c r="V31" i="596" s="1"/>
  <c r="L31" i="596"/>
  <c r="M31" i="596" s="1"/>
  <c r="H31" i="596"/>
  <c r="AT30" i="596"/>
  <c r="AJ30" i="596"/>
  <c r="X30" i="596"/>
  <c r="T30" i="596"/>
  <c r="V30" i="596" s="1"/>
  <c r="L30" i="596"/>
  <c r="M30" i="596" s="1"/>
  <c r="H30" i="596"/>
  <c r="AT29" i="596"/>
  <c r="AJ29" i="596"/>
  <c r="X29" i="596"/>
  <c r="T29" i="596"/>
  <c r="V29" i="596" s="1"/>
  <c r="L29" i="596"/>
  <c r="M29" i="596" s="1"/>
  <c r="H29" i="596"/>
  <c r="AT28" i="596"/>
  <c r="AJ28" i="596"/>
  <c r="X28" i="596"/>
  <c r="T28" i="596"/>
  <c r="V28" i="596" s="1"/>
  <c r="L28" i="596"/>
  <c r="M28" i="596" s="1"/>
  <c r="H28" i="596"/>
  <c r="AT27" i="596"/>
  <c r="AJ27" i="596"/>
  <c r="X27" i="596"/>
  <c r="T27" i="596"/>
  <c r="V27" i="596" s="1"/>
  <c r="L27" i="596"/>
  <c r="M27" i="596" s="1"/>
  <c r="H27" i="596"/>
  <c r="AT26" i="596"/>
  <c r="AJ26" i="596"/>
  <c r="X26" i="596"/>
  <c r="T26" i="596"/>
  <c r="V26" i="596" s="1"/>
  <c r="L26" i="596"/>
  <c r="M26" i="596" s="1"/>
  <c r="H26" i="596"/>
  <c r="AT25" i="596"/>
  <c r="AJ25" i="596"/>
  <c r="X25" i="596"/>
  <c r="T25" i="596"/>
  <c r="V25" i="596" s="1"/>
  <c r="L25" i="596"/>
  <c r="M25" i="596" s="1"/>
  <c r="H25" i="596"/>
  <c r="AT24" i="596"/>
  <c r="AJ24" i="596"/>
  <c r="X24" i="596"/>
  <c r="T24" i="596"/>
  <c r="V24" i="596" s="1"/>
  <c r="L24" i="596"/>
  <c r="M24" i="596" s="1"/>
  <c r="H24" i="596"/>
  <c r="AT23" i="596"/>
  <c r="AJ23" i="596"/>
  <c r="X23" i="596"/>
  <c r="T23" i="596"/>
  <c r="V23" i="596" s="1"/>
  <c r="L23" i="596"/>
  <c r="M23" i="596" s="1"/>
  <c r="H23" i="596"/>
  <c r="AT22" i="596"/>
  <c r="AJ22" i="596"/>
  <c r="X22" i="596"/>
  <c r="T22" i="596"/>
  <c r="V22" i="596" s="1"/>
  <c r="L22" i="596"/>
  <c r="M22" i="596" s="1"/>
  <c r="H22" i="596"/>
  <c r="AT21" i="596"/>
  <c r="AJ21" i="596"/>
  <c r="X21" i="596"/>
  <c r="T21" i="596"/>
  <c r="V21" i="596" s="1"/>
  <c r="L21" i="596"/>
  <c r="M21" i="596" s="1"/>
  <c r="H21" i="596"/>
  <c r="AT20" i="596"/>
  <c r="AJ20" i="596"/>
  <c r="X20" i="596"/>
  <c r="T20" i="596"/>
  <c r="V20" i="596" s="1"/>
  <c r="L20" i="596"/>
  <c r="M20" i="596" s="1"/>
  <c r="H20" i="596"/>
  <c r="AT19" i="596"/>
  <c r="AJ19" i="596"/>
  <c r="X19" i="596"/>
  <c r="T19" i="596"/>
  <c r="V19" i="596" s="1"/>
  <c r="L19" i="596"/>
  <c r="M19" i="596" s="1"/>
  <c r="H19" i="596"/>
  <c r="AT18" i="596"/>
  <c r="AJ18" i="596"/>
  <c r="X18" i="596"/>
  <c r="T18" i="596"/>
  <c r="V18" i="596" s="1"/>
  <c r="L18" i="596"/>
  <c r="M18" i="596" s="1"/>
  <c r="H18" i="596"/>
  <c r="AT17" i="596"/>
  <c r="AJ17" i="596"/>
  <c r="X17" i="596"/>
  <c r="T17" i="596"/>
  <c r="V17" i="596" s="1"/>
  <c r="L17" i="596"/>
  <c r="M17" i="596" s="1"/>
  <c r="H17" i="596"/>
  <c r="E17" i="596"/>
  <c r="AT16" i="596"/>
  <c r="AJ16" i="596"/>
  <c r="X16" i="596"/>
  <c r="T16" i="596"/>
  <c r="V16" i="596" s="1"/>
  <c r="L16" i="596"/>
  <c r="M16" i="596" s="1"/>
  <c r="K16" i="596"/>
  <c r="H16" i="596"/>
  <c r="E16" i="596"/>
  <c r="AT15" i="596"/>
  <c r="AJ15" i="596"/>
  <c r="X15" i="596"/>
  <c r="T15" i="596"/>
  <c r="V15" i="596" s="1"/>
  <c r="L15" i="596"/>
  <c r="M15" i="596" s="1"/>
  <c r="H15" i="596"/>
  <c r="E15" i="596"/>
  <c r="AT14" i="596"/>
  <c r="AJ14" i="596"/>
  <c r="X14" i="596"/>
  <c r="T14" i="596"/>
  <c r="V14" i="596" s="1"/>
  <c r="L14" i="596"/>
  <c r="M14" i="596" s="1"/>
  <c r="H14" i="596"/>
  <c r="E14" i="596"/>
  <c r="AT13" i="596"/>
  <c r="AJ13" i="596"/>
  <c r="X13" i="596"/>
  <c r="T13" i="596"/>
  <c r="V13" i="596" s="1"/>
  <c r="L13" i="596"/>
  <c r="M13" i="596" s="1"/>
  <c r="H13" i="596"/>
  <c r="E13" i="596"/>
  <c r="AT12" i="596"/>
  <c r="AT36" i="596" s="1"/>
  <c r="X12" i="596"/>
  <c r="L12" i="596"/>
  <c r="M12" i="596" s="1"/>
  <c r="H12" i="596"/>
  <c r="E12" i="596"/>
  <c r="T12" i="596"/>
  <c r="B58" i="595"/>
  <c r="B57" i="595"/>
  <c r="T27" i="595"/>
  <c r="U27" i="595" s="1"/>
  <c r="V35" i="596" l="1"/>
  <c r="V34" i="596"/>
  <c r="AK34" i="596" s="1"/>
  <c r="M33" i="596"/>
  <c r="U32" i="596"/>
  <c r="K30" i="596"/>
  <c r="AK30" i="596"/>
  <c r="K29" i="596"/>
  <c r="U29" i="596"/>
  <c r="K28" i="596"/>
  <c r="U28" i="596"/>
  <c r="K26" i="596"/>
  <c r="K25" i="596"/>
  <c r="K24" i="596"/>
  <c r="U24" i="596"/>
  <c r="U23" i="596"/>
  <c r="K22" i="596"/>
  <c r="U22" i="596"/>
  <c r="K21" i="596"/>
  <c r="AK21" i="596"/>
  <c r="K20" i="596"/>
  <c r="AK20" i="596"/>
  <c r="AK19" i="596"/>
  <c r="K18" i="596"/>
  <c r="K17" i="596"/>
  <c r="U17" i="596"/>
  <c r="AK16" i="596"/>
  <c r="AK15" i="596"/>
  <c r="K14" i="596"/>
  <c r="K13" i="596"/>
  <c r="K12" i="596"/>
  <c r="AK17" i="596"/>
  <c r="AK22" i="596"/>
  <c r="AK13" i="596"/>
  <c r="AK14" i="596"/>
  <c r="AK18" i="596"/>
  <c r="AK24" i="596"/>
  <c r="AK27" i="596"/>
  <c r="AK28" i="596"/>
  <c r="AK25" i="596"/>
  <c r="AK26" i="596"/>
  <c r="AK29" i="596"/>
  <c r="AK31" i="596"/>
  <c r="AK35" i="596"/>
  <c r="AK23" i="596"/>
  <c r="AK32" i="596"/>
  <c r="AJ12" i="596"/>
  <c r="U18" i="596"/>
  <c r="U19" i="596"/>
  <c r="U14" i="596"/>
  <c r="U15" i="596"/>
  <c r="U20" i="596"/>
  <c r="U25" i="596"/>
  <c r="U16" i="596"/>
  <c r="U21" i="596"/>
  <c r="U26" i="596"/>
  <c r="U27" i="596"/>
  <c r="U13" i="596"/>
  <c r="U30" i="596"/>
  <c r="U31" i="596"/>
  <c r="V33" i="596"/>
  <c r="AK33" i="596" s="1"/>
  <c r="K15" i="596"/>
  <c r="K19" i="596"/>
  <c r="K23" i="596"/>
  <c r="K27" i="596"/>
  <c r="K31" i="596"/>
  <c r="V12" i="596"/>
  <c r="U12" i="596"/>
  <c r="T36" i="596"/>
  <c r="K32" i="596"/>
  <c r="K34" i="596"/>
  <c r="K35" i="596"/>
  <c r="V27" i="595"/>
  <c r="AJ36" i="596" l="1"/>
  <c r="AK12" i="596"/>
  <c r="U36" i="596"/>
  <c r="V36" i="596"/>
  <c r="AI11" i="595"/>
  <c r="S11" i="595"/>
  <c r="AU36" i="595"/>
  <c r="AS36" i="595"/>
  <c r="AT35" i="595"/>
  <c r="AJ35" i="595"/>
  <c r="X35" i="595"/>
  <c r="T35" i="595"/>
  <c r="V35" i="595" s="1"/>
  <c r="L35" i="595"/>
  <c r="K35" i="595" s="1"/>
  <c r="H35" i="595"/>
  <c r="E35" i="595"/>
  <c r="AT34" i="595"/>
  <c r="AJ34" i="595"/>
  <c r="X34" i="595"/>
  <c r="T34" i="595"/>
  <c r="V34" i="595" s="1"/>
  <c r="L34" i="595"/>
  <c r="K34" i="595" s="1"/>
  <c r="H34" i="595"/>
  <c r="E34" i="595"/>
  <c r="AZ33" i="595"/>
  <c r="AT33" i="595"/>
  <c r="AJ33" i="595"/>
  <c r="X33" i="595"/>
  <c r="T33" i="595"/>
  <c r="V33" i="595" s="1"/>
  <c r="L33" i="595"/>
  <c r="K33" i="595" s="1"/>
  <c r="H33" i="595"/>
  <c r="E33" i="595"/>
  <c r="AJ32" i="595"/>
  <c r="X32" i="595"/>
  <c r="T32" i="595"/>
  <c r="U32" i="595" s="1"/>
  <c r="L32" i="595"/>
  <c r="M32" i="595" s="1"/>
  <c r="H32" i="595"/>
  <c r="E32" i="595"/>
  <c r="AJ31" i="595"/>
  <c r="X31" i="595"/>
  <c r="T31" i="595"/>
  <c r="V31" i="595" s="1"/>
  <c r="L31" i="595"/>
  <c r="M31" i="595" s="1"/>
  <c r="H31" i="595"/>
  <c r="E31" i="595"/>
  <c r="AT30" i="595"/>
  <c r="AJ30" i="595"/>
  <c r="X30" i="595"/>
  <c r="T30" i="595"/>
  <c r="L30" i="595"/>
  <c r="M30" i="595" s="1"/>
  <c r="H30" i="595"/>
  <c r="E30" i="595"/>
  <c r="AT29" i="595"/>
  <c r="AJ29" i="595"/>
  <c r="X29" i="595"/>
  <c r="T29" i="595"/>
  <c r="U29" i="595" s="1"/>
  <c r="L29" i="595"/>
  <c r="M29" i="595" s="1"/>
  <c r="H29" i="595"/>
  <c r="E29" i="595"/>
  <c r="AT28" i="595"/>
  <c r="AJ28" i="595"/>
  <c r="X28" i="595"/>
  <c r="T28" i="595"/>
  <c r="V28" i="595" s="1"/>
  <c r="L28" i="595"/>
  <c r="M28" i="595" s="1"/>
  <c r="H28" i="595"/>
  <c r="E28" i="595"/>
  <c r="AT27" i="595"/>
  <c r="AJ27" i="595"/>
  <c r="X27" i="595"/>
  <c r="L27" i="595"/>
  <c r="M27" i="595" s="1"/>
  <c r="H27" i="595"/>
  <c r="E27" i="595"/>
  <c r="AT26" i="595"/>
  <c r="AJ26" i="595"/>
  <c r="X26" i="595"/>
  <c r="T26" i="595"/>
  <c r="U26" i="595" s="1"/>
  <c r="L26" i="595"/>
  <c r="M26" i="595" s="1"/>
  <c r="H26" i="595"/>
  <c r="E26" i="595"/>
  <c r="AT25" i="595"/>
  <c r="AJ25" i="595"/>
  <c r="X25" i="595"/>
  <c r="T25" i="595"/>
  <c r="U25" i="595" s="1"/>
  <c r="L25" i="595"/>
  <c r="M25" i="595" s="1"/>
  <c r="H25" i="595"/>
  <c r="E25" i="595"/>
  <c r="AT24" i="595"/>
  <c r="AJ24" i="595"/>
  <c r="X24" i="595"/>
  <c r="T24" i="595"/>
  <c r="U24" i="595" s="1"/>
  <c r="L24" i="595"/>
  <c r="M24" i="595" s="1"/>
  <c r="H24" i="595"/>
  <c r="E24" i="595"/>
  <c r="AT23" i="595"/>
  <c r="AJ23" i="595"/>
  <c r="X23" i="595"/>
  <c r="T23" i="595"/>
  <c r="U23" i="595" s="1"/>
  <c r="L23" i="595"/>
  <c r="M23" i="595" s="1"/>
  <c r="K23" i="595"/>
  <c r="H23" i="595"/>
  <c r="E23" i="595"/>
  <c r="AT22" i="595"/>
  <c r="AJ22" i="595"/>
  <c r="X22" i="595"/>
  <c r="T22" i="595"/>
  <c r="V22" i="595" s="1"/>
  <c r="L22" i="595"/>
  <c r="M22" i="595" s="1"/>
  <c r="H22" i="595"/>
  <c r="E22" i="595"/>
  <c r="AT21" i="595"/>
  <c r="AJ21" i="595"/>
  <c r="X21" i="595"/>
  <c r="T21" i="595"/>
  <c r="U21" i="595" s="1"/>
  <c r="L21" i="595"/>
  <c r="M21" i="595" s="1"/>
  <c r="H21" i="595"/>
  <c r="E21" i="595"/>
  <c r="AT20" i="595"/>
  <c r="AJ20" i="595"/>
  <c r="X20" i="595"/>
  <c r="T20" i="595"/>
  <c r="L20" i="595"/>
  <c r="M20" i="595" s="1"/>
  <c r="H20" i="595"/>
  <c r="E20" i="595"/>
  <c r="AT19" i="595"/>
  <c r="AJ19" i="595"/>
  <c r="X19" i="595"/>
  <c r="T19" i="595"/>
  <c r="U19" i="595" s="1"/>
  <c r="L19" i="595"/>
  <c r="M19" i="595" s="1"/>
  <c r="H19" i="595"/>
  <c r="E19" i="595"/>
  <c r="AT18" i="595"/>
  <c r="AJ18" i="595"/>
  <c r="X18" i="595"/>
  <c r="T18" i="595"/>
  <c r="U18" i="595" s="1"/>
  <c r="L18" i="595"/>
  <c r="M18" i="595" s="1"/>
  <c r="H18" i="595"/>
  <c r="E18" i="595"/>
  <c r="AT17" i="595"/>
  <c r="AJ17" i="595"/>
  <c r="X17" i="595"/>
  <c r="V17" i="595"/>
  <c r="T17" i="595"/>
  <c r="L17" i="595"/>
  <c r="M17" i="595" s="1"/>
  <c r="H17" i="595"/>
  <c r="E17" i="595"/>
  <c r="AT16" i="595"/>
  <c r="AJ16" i="595"/>
  <c r="X16" i="595"/>
  <c r="T16" i="595"/>
  <c r="V16" i="595" s="1"/>
  <c r="L16" i="595"/>
  <c r="M16" i="595" s="1"/>
  <c r="H16" i="595"/>
  <c r="E16" i="595"/>
  <c r="AT15" i="595"/>
  <c r="AJ15" i="595"/>
  <c r="X15" i="595"/>
  <c r="T15" i="595"/>
  <c r="U15" i="595" s="1"/>
  <c r="L15" i="595"/>
  <c r="M15" i="595" s="1"/>
  <c r="H15" i="595"/>
  <c r="E15" i="595"/>
  <c r="AT14" i="595"/>
  <c r="AJ14" i="595"/>
  <c r="X14" i="595"/>
  <c r="T14" i="595"/>
  <c r="V14" i="595" s="1"/>
  <c r="L14" i="595"/>
  <c r="M14" i="595" s="1"/>
  <c r="H14" i="595"/>
  <c r="E14" i="595"/>
  <c r="AT13" i="595"/>
  <c r="AJ13" i="595"/>
  <c r="X13" i="595"/>
  <c r="T13" i="595"/>
  <c r="V13" i="595" s="1"/>
  <c r="L13" i="595"/>
  <c r="M13" i="595" s="1"/>
  <c r="K13" i="595"/>
  <c r="H13" i="595"/>
  <c r="E13" i="595"/>
  <c r="AT12" i="595"/>
  <c r="AT36" i="595" s="1"/>
  <c r="X12" i="595"/>
  <c r="L12" i="595"/>
  <c r="M12" i="595" s="1"/>
  <c r="H12" i="595"/>
  <c r="E12" i="595"/>
  <c r="AJ12" i="595"/>
  <c r="T12" i="595"/>
  <c r="B54" i="594"/>
  <c r="AK36" i="596" l="1"/>
  <c r="AK31" i="595"/>
  <c r="V30" i="595"/>
  <c r="AK30" i="595" s="1"/>
  <c r="K27" i="595"/>
  <c r="K29" i="595"/>
  <c r="K30" i="595"/>
  <c r="K31" i="595"/>
  <c r="U30" i="595"/>
  <c r="V32" i="595"/>
  <c r="AK32" i="595" s="1"/>
  <c r="AK34" i="595"/>
  <c r="AK27" i="595"/>
  <c r="K25" i="595"/>
  <c r="K26" i="595"/>
  <c r="V24" i="595"/>
  <c r="AK24" i="595" s="1"/>
  <c r="K22" i="595"/>
  <c r="AK22" i="595"/>
  <c r="K21" i="595"/>
  <c r="V21" i="595"/>
  <c r="AK21" i="595" s="1"/>
  <c r="U20" i="595"/>
  <c r="V20" i="595"/>
  <c r="AK20" i="595" s="1"/>
  <c r="K19" i="595"/>
  <c r="K18" i="595"/>
  <c r="V18" i="595"/>
  <c r="AK18" i="595" s="1"/>
  <c r="K17" i="595"/>
  <c r="AK17" i="595"/>
  <c r="U17" i="595"/>
  <c r="AK16" i="595"/>
  <c r="V15" i="595"/>
  <c r="AK15" i="595" s="1"/>
  <c r="K14" i="595"/>
  <c r="AK14" i="595"/>
  <c r="AK28" i="595"/>
  <c r="AK33" i="595"/>
  <c r="AK13" i="595"/>
  <c r="U14" i="595"/>
  <c r="U22" i="595"/>
  <c r="V23" i="595"/>
  <c r="AK23" i="595" s="1"/>
  <c r="V26" i="595"/>
  <c r="AK26" i="595" s="1"/>
  <c r="U28" i="595"/>
  <c r="V29" i="595"/>
  <c r="AK29" i="595" s="1"/>
  <c r="V19" i="595"/>
  <c r="AK19" i="595" s="1"/>
  <c r="V25" i="595"/>
  <c r="AK25" i="595" s="1"/>
  <c r="U31" i="595"/>
  <c r="U33" i="595"/>
  <c r="AK35" i="595"/>
  <c r="U16" i="595"/>
  <c r="U13" i="595"/>
  <c r="K15" i="595"/>
  <c r="M33" i="595"/>
  <c r="K16" i="595"/>
  <c r="K20" i="595"/>
  <c r="K24" i="595"/>
  <c r="K28" i="595"/>
  <c r="M34" i="595"/>
  <c r="M35" i="595"/>
  <c r="K12" i="595"/>
  <c r="T36" i="595"/>
  <c r="V12" i="595"/>
  <c r="AK12" i="595" s="1"/>
  <c r="U12" i="595"/>
  <c r="AJ36" i="595"/>
  <c r="AI8" i="595"/>
  <c r="K32" i="595"/>
  <c r="U34" i="595"/>
  <c r="U35" i="595"/>
  <c r="U36" i="595" l="1"/>
  <c r="V36" i="595"/>
  <c r="AK36" i="595" s="1"/>
  <c r="B53" i="594" l="1"/>
  <c r="AI11" i="594" l="1"/>
  <c r="AI8" i="594" s="1"/>
  <c r="S11" i="594"/>
  <c r="AU36" i="594"/>
  <c r="AS36" i="594"/>
  <c r="AT35" i="594"/>
  <c r="AJ35" i="594"/>
  <c r="X35" i="594"/>
  <c r="T35" i="594"/>
  <c r="V35" i="594" s="1"/>
  <c r="L35" i="594"/>
  <c r="K35" i="594" s="1"/>
  <c r="H35" i="594"/>
  <c r="E35" i="594"/>
  <c r="AT34" i="594"/>
  <c r="AJ34" i="594"/>
  <c r="X34" i="594"/>
  <c r="T34" i="594"/>
  <c r="V34" i="594" s="1"/>
  <c r="L34" i="594"/>
  <c r="M34" i="594" s="1"/>
  <c r="H34" i="594"/>
  <c r="E34" i="594"/>
  <c r="AZ33" i="594"/>
  <c r="AT33" i="594"/>
  <c r="AJ33" i="594"/>
  <c r="X33" i="594"/>
  <c r="T33" i="594"/>
  <c r="U33" i="594" s="1"/>
  <c r="L33" i="594"/>
  <c r="K33" i="594" s="1"/>
  <c r="H33" i="594"/>
  <c r="E33" i="594"/>
  <c r="AJ32" i="594"/>
  <c r="X32" i="594"/>
  <c r="T32" i="594"/>
  <c r="V32" i="594" s="1"/>
  <c r="L32" i="594"/>
  <c r="K32" i="594" s="1"/>
  <c r="H32" i="594"/>
  <c r="E32" i="594"/>
  <c r="AJ31" i="594"/>
  <c r="X31" i="594"/>
  <c r="T31" i="594"/>
  <c r="U31" i="594" s="1"/>
  <c r="L31" i="594"/>
  <c r="M31" i="594" s="1"/>
  <c r="H31" i="594"/>
  <c r="E31" i="594"/>
  <c r="AT30" i="594"/>
  <c r="AJ30" i="594"/>
  <c r="X30" i="594"/>
  <c r="T30" i="594"/>
  <c r="U30" i="594" s="1"/>
  <c r="L30" i="594"/>
  <c r="M30" i="594" s="1"/>
  <c r="H30" i="594"/>
  <c r="E30" i="594"/>
  <c r="AT29" i="594"/>
  <c r="AJ29" i="594"/>
  <c r="X29" i="594"/>
  <c r="T29" i="594"/>
  <c r="U29" i="594" s="1"/>
  <c r="L29" i="594"/>
  <c r="M29" i="594" s="1"/>
  <c r="H29" i="594"/>
  <c r="E29" i="594"/>
  <c r="AT28" i="594"/>
  <c r="AJ28" i="594"/>
  <c r="X28" i="594"/>
  <c r="T28" i="594"/>
  <c r="U28" i="594" s="1"/>
  <c r="L28" i="594"/>
  <c r="M28" i="594" s="1"/>
  <c r="H28" i="594"/>
  <c r="E28" i="594"/>
  <c r="AT27" i="594"/>
  <c r="AJ27" i="594"/>
  <c r="X27" i="594"/>
  <c r="T27" i="594"/>
  <c r="U27" i="594" s="1"/>
  <c r="L27" i="594"/>
  <c r="M27" i="594" s="1"/>
  <c r="H27" i="594"/>
  <c r="E27" i="594"/>
  <c r="AT26" i="594"/>
  <c r="AJ26" i="594"/>
  <c r="X26" i="594"/>
  <c r="T26" i="594"/>
  <c r="U26" i="594" s="1"/>
  <c r="L26" i="594"/>
  <c r="M26" i="594" s="1"/>
  <c r="H26" i="594"/>
  <c r="E26" i="594"/>
  <c r="AT25" i="594"/>
  <c r="AJ25" i="594"/>
  <c r="X25" i="594"/>
  <c r="T25" i="594"/>
  <c r="U25" i="594" s="1"/>
  <c r="L25" i="594"/>
  <c r="M25" i="594" s="1"/>
  <c r="H25" i="594"/>
  <c r="E25" i="594"/>
  <c r="AT24" i="594"/>
  <c r="AJ24" i="594"/>
  <c r="X24" i="594"/>
  <c r="T24" i="594"/>
  <c r="U24" i="594" s="1"/>
  <c r="L24" i="594"/>
  <c r="M24" i="594" s="1"/>
  <c r="H24" i="594"/>
  <c r="E24" i="594"/>
  <c r="AT23" i="594"/>
  <c r="AJ23" i="594"/>
  <c r="X23" i="594"/>
  <c r="T23" i="594"/>
  <c r="U23" i="594" s="1"/>
  <c r="L23" i="594"/>
  <c r="M23" i="594" s="1"/>
  <c r="H23" i="594"/>
  <c r="E23" i="594"/>
  <c r="AT22" i="594"/>
  <c r="AJ22" i="594"/>
  <c r="X22" i="594"/>
  <c r="T22" i="594"/>
  <c r="U22" i="594" s="1"/>
  <c r="L22" i="594"/>
  <c r="M22" i="594" s="1"/>
  <c r="H22" i="594"/>
  <c r="E22" i="594"/>
  <c r="AT21" i="594"/>
  <c r="AJ21" i="594"/>
  <c r="X21" i="594"/>
  <c r="T21" i="594"/>
  <c r="U21" i="594" s="1"/>
  <c r="L21" i="594"/>
  <c r="M21" i="594" s="1"/>
  <c r="H21" i="594"/>
  <c r="E21" i="594"/>
  <c r="AT20" i="594"/>
  <c r="AJ20" i="594"/>
  <c r="X20" i="594"/>
  <c r="T20" i="594"/>
  <c r="U20" i="594" s="1"/>
  <c r="L20" i="594"/>
  <c r="M20" i="594" s="1"/>
  <c r="H20" i="594"/>
  <c r="E20" i="594"/>
  <c r="AT19" i="594"/>
  <c r="AJ19" i="594"/>
  <c r="X19" i="594"/>
  <c r="T19" i="594"/>
  <c r="V19" i="594" s="1"/>
  <c r="L19" i="594"/>
  <c r="M19" i="594" s="1"/>
  <c r="H19" i="594"/>
  <c r="E19" i="594"/>
  <c r="AT18" i="594"/>
  <c r="AJ18" i="594"/>
  <c r="X18" i="594"/>
  <c r="T18" i="594"/>
  <c r="V18" i="594" s="1"/>
  <c r="L18" i="594"/>
  <c r="M18" i="594" s="1"/>
  <c r="H18" i="594"/>
  <c r="E18" i="594"/>
  <c r="AT17" i="594"/>
  <c r="AJ17" i="594"/>
  <c r="X17" i="594"/>
  <c r="T17" i="594"/>
  <c r="V17" i="594" s="1"/>
  <c r="L17" i="594"/>
  <c r="M17" i="594" s="1"/>
  <c r="H17" i="594"/>
  <c r="E17" i="594"/>
  <c r="AT16" i="594"/>
  <c r="AJ16" i="594"/>
  <c r="X16" i="594"/>
  <c r="T16" i="594"/>
  <c r="V16" i="594" s="1"/>
  <c r="L16" i="594"/>
  <c r="M16" i="594" s="1"/>
  <c r="H16" i="594"/>
  <c r="E16" i="594"/>
  <c r="AT15" i="594"/>
  <c r="AJ15" i="594"/>
  <c r="X15" i="594"/>
  <c r="T15" i="594"/>
  <c r="V15" i="594" s="1"/>
  <c r="L15" i="594"/>
  <c r="M15" i="594" s="1"/>
  <c r="H15" i="594"/>
  <c r="E15" i="594"/>
  <c r="AT14" i="594"/>
  <c r="AJ14" i="594"/>
  <c r="X14" i="594"/>
  <c r="T14" i="594"/>
  <c r="V14" i="594" s="1"/>
  <c r="L14" i="594"/>
  <c r="M14" i="594" s="1"/>
  <c r="H14" i="594"/>
  <c r="E14" i="594"/>
  <c r="AT13" i="594"/>
  <c r="AJ13" i="594"/>
  <c r="X13" i="594"/>
  <c r="T13" i="594"/>
  <c r="V13" i="594" s="1"/>
  <c r="L13" i="594"/>
  <c r="M13" i="594" s="1"/>
  <c r="H13" i="594"/>
  <c r="E13" i="594"/>
  <c r="AT12" i="594"/>
  <c r="AT36" i="594" s="1"/>
  <c r="AJ12" i="594"/>
  <c r="X12" i="594"/>
  <c r="T12" i="594"/>
  <c r="V12" i="594" s="1"/>
  <c r="L12" i="594"/>
  <c r="M12" i="594" s="1"/>
  <c r="H12" i="594"/>
  <c r="E12" i="594"/>
  <c r="B53" i="593"/>
  <c r="B52" i="593"/>
  <c r="AK35" i="594" l="1"/>
  <c r="K34" i="594"/>
  <c r="M32" i="594"/>
  <c r="AK18" i="594"/>
  <c r="AK14" i="594"/>
  <c r="AK34" i="594"/>
  <c r="AK32" i="594"/>
  <c r="AJ36" i="594"/>
  <c r="V20" i="594"/>
  <c r="AK20" i="594" s="1"/>
  <c r="V21" i="594"/>
  <c r="V22" i="594"/>
  <c r="AK22" i="594" s="1"/>
  <c r="V23" i="594"/>
  <c r="AK23" i="594" s="1"/>
  <c r="V24" i="594"/>
  <c r="AK24" i="594" s="1"/>
  <c r="V25" i="594"/>
  <c r="V26" i="594"/>
  <c r="AK26" i="594" s="1"/>
  <c r="V27" i="594"/>
  <c r="AK27" i="594" s="1"/>
  <c r="V28" i="594"/>
  <c r="AK28" i="594" s="1"/>
  <c r="V29" i="594"/>
  <c r="AK29" i="594" s="1"/>
  <c r="V30" i="594"/>
  <c r="AK30" i="594" s="1"/>
  <c r="V31" i="594"/>
  <c r="U32" i="594"/>
  <c r="U34" i="594"/>
  <c r="U35" i="594"/>
  <c r="AK15" i="594"/>
  <c r="AK19" i="594"/>
  <c r="AK21" i="594"/>
  <c r="AK25" i="594"/>
  <c r="AK31" i="594"/>
  <c r="M33" i="594"/>
  <c r="M35" i="594"/>
  <c r="AK13" i="594"/>
  <c r="AK17" i="594"/>
  <c r="AK16" i="594"/>
  <c r="V33" i="594"/>
  <c r="AK33" i="594" s="1"/>
  <c r="K12" i="594"/>
  <c r="U12" i="594"/>
  <c r="AK12" i="594"/>
  <c r="K13" i="594"/>
  <c r="U13" i="594"/>
  <c r="K14" i="594"/>
  <c r="U14" i="594"/>
  <c r="K15" i="594"/>
  <c r="U15" i="594"/>
  <c r="K16" i="594"/>
  <c r="U16" i="594"/>
  <c r="K17" i="594"/>
  <c r="U17" i="594"/>
  <c r="K18" i="594"/>
  <c r="U18" i="594"/>
  <c r="K19" i="594"/>
  <c r="U19" i="594"/>
  <c r="K20" i="594"/>
  <c r="K21" i="594"/>
  <c r="K22" i="594"/>
  <c r="K23" i="594"/>
  <c r="K24" i="594"/>
  <c r="K25" i="594"/>
  <c r="K26" i="594"/>
  <c r="K27" i="594"/>
  <c r="K28" i="594"/>
  <c r="K29" i="594"/>
  <c r="K30" i="594"/>
  <c r="K31" i="594"/>
  <c r="T36" i="594"/>
  <c r="U36" i="594" l="1"/>
  <c r="V36" i="594"/>
  <c r="AK36" i="594" s="1"/>
  <c r="AI11" i="593" l="1"/>
  <c r="AJ12" i="593" s="1"/>
  <c r="S11" i="593"/>
  <c r="AU36" i="593"/>
  <c r="AS36" i="593"/>
  <c r="AT35" i="593"/>
  <c r="AJ35" i="593"/>
  <c r="X35" i="593"/>
  <c r="T35" i="593"/>
  <c r="L35" i="593"/>
  <c r="K35" i="593" s="1"/>
  <c r="H35" i="593"/>
  <c r="E35" i="593"/>
  <c r="AT34" i="593"/>
  <c r="AJ34" i="593"/>
  <c r="X34" i="593"/>
  <c r="T34" i="593"/>
  <c r="V34" i="593" s="1"/>
  <c r="L34" i="593"/>
  <c r="K34" i="593" s="1"/>
  <c r="H34" i="593"/>
  <c r="E34" i="593"/>
  <c r="AZ33" i="593"/>
  <c r="AT33" i="593"/>
  <c r="AJ33" i="593"/>
  <c r="X33" i="593"/>
  <c r="T33" i="593"/>
  <c r="L33" i="593"/>
  <c r="K33" i="593" s="1"/>
  <c r="H33" i="593"/>
  <c r="E33" i="593"/>
  <c r="AJ32" i="593"/>
  <c r="X32" i="593"/>
  <c r="T32" i="593"/>
  <c r="L32" i="593"/>
  <c r="K32" i="593" s="1"/>
  <c r="H32" i="593"/>
  <c r="E32" i="593"/>
  <c r="AJ31" i="593"/>
  <c r="X31" i="593"/>
  <c r="T31" i="593"/>
  <c r="L31" i="593"/>
  <c r="M31" i="593" s="1"/>
  <c r="H31" i="593"/>
  <c r="E31" i="593"/>
  <c r="AT30" i="593"/>
  <c r="AJ30" i="593"/>
  <c r="X30" i="593"/>
  <c r="T30" i="593"/>
  <c r="L30" i="593"/>
  <c r="M30" i="593" s="1"/>
  <c r="H30" i="593"/>
  <c r="E30" i="593"/>
  <c r="AT29" i="593"/>
  <c r="AJ29" i="593"/>
  <c r="X29" i="593"/>
  <c r="T29" i="593"/>
  <c r="L29" i="593"/>
  <c r="M29" i="593" s="1"/>
  <c r="H29" i="593"/>
  <c r="E29" i="593"/>
  <c r="AT28" i="593"/>
  <c r="AJ28" i="593"/>
  <c r="X28" i="593"/>
  <c r="T28" i="593"/>
  <c r="L28" i="593"/>
  <c r="M28" i="593" s="1"/>
  <c r="H28" i="593"/>
  <c r="E28" i="593"/>
  <c r="AT27" i="593"/>
  <c r="AJ27" i="593"/>
  <c r="X27" i="593"/>
  <c r="T27" i="593"/>
  <c r="L27" i="593"/>
  <c r="M27" i="593" s="1"/>
  <c r="H27" i="593"/>
  <c r="E27" i="593"/>
  <c r="AT26" i="593"/>
  <c r="AJ26" i="593"/>
  <c r="X26" i="593"/>
  <c r="T26" i="593"/>
  <c r="L26" i="593"/>
  <c r="M26" i="593" s="1"/>
  <c r="H26" i="593"/>
  <c r="E26" i="593"/>
  <c r="AT25" i="593"/>
  <c r="AJ25" i="593"/>
  <c r="X25" i="593"/>
  <c r="T25" i="593"/>
  <c r="L25" i="593"/>
  <c r="M25" i="593" s="1"/>
  <c r="H25" i="593"/>
  <c r="E25" i="593"/>
  <c r="AT24" i="593"/>
  <c r="AJ24" i="593"/>
  <c r="X24" i="593"/>
  <c r="T24" i="593"/>
  <c r="L24" i="593"/>
  <c r="M24" i="593" s="1"/>
  <c r="H24" i="593"/>
  <c r="E24" i="593"/>
  <c r="AT23" i="593"/>
  <c r="AJ23" i="593"/>
  <c r="X23" i="593"/>
  <c r="T23" i="593"/>
  <c r="L23" i="593"/>
  <c r="M23" i="593" s="1"/>
  <c r="H23" i="593"/>
  <c r="E23" i="593"/>
  <c r="AT22" i="593"/>
  <c r="AJ22" i="593"/>
  <c r="X22" i="593"/>
  <c r="T22" i="593"/>
  <c r="L22" i="593"/>
  <c r="M22" i="593" s="1"/>
  <c r="H22" i="593"/>
  <c r="E22" i="593"/>
  <c r="AT21" i="593"/>
  <c r="AJ21" i="593"/>
  <c r="X21" i="593"/>
  <c r="T21" i="593"/>
  <c r="L21" i="593"/>
  <c r="M21" i="593" s="1"/>
  <c r="H21" i="593"/>
  <c r="E21" i="593"/>
  <c r="AT20" i="593"/>
  <c r="AJ20" i="593"/>
  <c r="X20" i="593"/>
  <c r="T20" i="593"/>
  <c r="V20" i="593" s="1"/>
  <c r="L20" i="593"/>
  <c r="M20" i="593" s="1"/>
  <c r="H20" i="593"/>
  <c r="E20" i="593"/>
  <c r="AT19" i="593"/>
  <c r="AJ19" i="593"/>
  <c r="X19" i="593"/>
  <c r="T19" i="593"/>
  <c r="L19" i="593"/>
  <c r="M19" i="593" s="1"/>
  <c r="H19" i="593"/>
  <c r="E19" i="593"/>
  <c r="AT18" i="593"/>
  <c r="AJ18" i="593"/>
  <c r="X18" i="593"/>
  <c r="T18" i="593"/>
  <c r="L18" i="593"/>
  <c r="M18" i="593" s="1"/>
  <c r="H18" i="593"/>
  <c r="E18" i="593"/>
  <c r="AT17" i="593"/>
  <c r="AJ17" i="593"/>
  <c r="X17" i="593"/>
  <c r="T17" i="593"/>
  <c r="L17" i="593"/>
  <c r="M17" i="593" s="1"/>
  <c r="H17" i="593"/>
  <c r="E17" i="593"/>
  <c r="AT16" i="593"/>
  <c r="AJ16" i="593"/>
  <c r="X16" i="593"/>
  <c r="T16" i="593"/>
  <c r="V16" i="593" s="1"/>
  <c r="L16" i="593"/>
  <c r="M16" i="593" s="1"/>
  <c r="H16" i="593"/>
  <c r="E16" i="593"/>
  <c r="AT15" i="593"/>
  <c r="AJ15" i="593"/>
  <c r="X15" i="593"/>
  <c r="T15" i="593"/>
  <c r="L15" i="593"/>
  <c r="M15" i="593" s="1"/>
  <c r="H15" i="593"/>
  <c r="E15" i="593"/>
  <c r="AT14" i="593"/>
  <c r="AJ14" i="593"/>
  <c r="X14" i="593"/>
  <c r="T14" i="593"/>
  <c r="L14" i="593"/>
  <c r="M14" i="593" s="1"/>
  <c r="H14" i="593"/>
  <c r="E14" i="593"/>
  <c r="AT13" i="593"/>
  <c r="AJ13" i="593"/>
  <c r="X13" i="593"/>
  <c r="T13" i="593"/>
  <c r="L13" i="593"/>
  <c r="M13" i="593" s="1"/>
  <c r="H13" i="593"/>
  <c r="E13" i="593"/>
  <c r="AT12" i="593"/>
  <c r="AT36" i="593" s="1"/>
  <c r="X12" i="593"/>
  <c r="L12" i="593"/>
  <c r="M12" i="593" s="1"/>
  <c r="H12" i="593"/>
  <c r="E12" i="593"/>
  <c r="T12" i="593"/>
  <c r="B54" i="592"/>
  <c r="B53" i="592"/>
  <c r="M35" i="593" l="1"/>
  <c r="U35" i="593"/>
  <c r="AK34" i="593"/>
  <c r="U34" i="593"/>
  <c r="U33" i="593"/>
  <c r="M32" i="593"/>
  <c r="U32" i="593"/>
  <c r="V32" i="593"/>
  <c r="AK32" i="593" s="1"/>
  <c r="U31" i="593"/>
  <c r="U30" i="593"/>
  <c r="U29" i="593"/>
  <c r="V29" i="593"/>
  <c r="AK29" i="593" s="1"/>
  <c r="U28" i="593"/>
  <c r="V28" i="593"/>
  <c r="AK28" i="593" s="1"/>
  <c r="V27" i="593"/>
  <c r="AK27" i="593" s="1"/>
  <c r="V26" i="593"/>
  <c r="AK26" i="593" s="1"/>
  <c r="V25" i="593"/>
  <c r="AK25" i="593" s="1"/>
  <c r="U25" i="593"/>
  <c r="U24" i="593"/>
  <c r="V24" i="593"/>
  <c r="AK24" i="593" s="1"/>
  <c r="V23" i="593"/>
  <c r="AK23" i="593" s="1"/>
  <c r="U22" i="593"/>
  <c r="U21" i="593"/>
  <c r="V21" i="593"/>
  <c r="AK21" i="593" s="1"/>
  <c r="AK20" i="593"/>
  <c r="U20" i="593"/>
  <c r="U19" i="593"/>
  <c r="U18" i="593"/>
  <c r="U17" i="593"/>
  <c r="V17" i="593"/>
  <c r="AK17" i="593" s="1"/>
  <c r="U16" i="593"/>
  <c r="V15" i="593"/>
  <c r="AK15" i="593" s="1"/>
  <c r="V14" i="593"/>
  <c r="AK14" i="593" s="1"/>
  <c r="U13" i="593"/>
  <c r="AK16" i="593"/>
  <c r="U14" i="593"/>
  <c r="U26" i="593"/>
  <c r="U15" i="593"/>
  <c r="V18" i="593"/>
  <c r="AK18" i="593" s="1"/>
  <c r="V22" i="593"/>
  <c r="AK22" i="593" s="1"/>
  <c r="U23" i="593"/>
  <c r="U27" i="593"/>
  <c r="V30" i="593"/>
  <c r="AK30" i="593" s="1"/>
  <c r="V35" i="593"/>
  <c r="AK35" i="593" s="1"/>
  <c r="V19" i="593"/>
  <c r="AK19" i="593" s="1"/>
  <c r="V31" i="593"/>
  <c r="AK31" i="593" s="1"/>
  <c r="V13" i="593"/>
  <c r="AK13" i="593" s="1"/>
  <c r="M33" i="593"/>
  <c r="M34" i="593"/>
  <c r="T36" i="593"/>
  <c r="V12" i="593"/>
  <c r="AK12" i="593" s="1"/>
  <c r="U12" i="593"/>
  <c r="AJ36" i="593"/>
  <c r="AI8" i="593"/>
  <c r="V33" i="593"/>
  <c r="AK33" i="593" s="1"/>
  <c r="K12" i="593"/>
  <c r="K13" i="593"/>
  <c r="K14" i="593"/>
  <c r="K15" i="593"/>
  <c r="K16" i="593"/>
  <c r="K17" i="593"/>
  <c r="K18" i="593"/>
  <c r="K19" i="593"/>
  <c r="K20" i="593"/>
  <c r="K21" i="593"/>
  <c r="K22" i="593"/>
  <c r="K23" i="593"/>
  <c r="K24" i="593"/>
  <c r="K25" i="593"/>
  <c r="K26" i="593"/>
  <c r="K27" i="593"/>
  <c r="K28" i="593"/>
  <c r="K29" i="593"/>
  <c r="K30" i="593"/>
  <c r="K31" i="593"/>
  <c r="U36" i="593" l="1"/>
  <c r="V36" i="593"/>
  <c r="AK36" i="593" s="1"/>
  <c r="AI11" i="592"/>
  <c r="AJ12" i="592" s="1"/>
  <c r="S11" i="592"/>
  <c r="T12" i="592" s="1"/>
  <c r="U12" i="592" s="1"/>
  <c r="AU36" i="592"/>
  <c r="AS36" i="592"/>
  <c r="AT35" i="592"/>
  <c r="AJ35" i="592"/>
  <c r="X35" i="592"/>
  <c r="T35" i="592"/>
  <c r="L35" i="592"/>
  <c r="M35" i="592" s="1"/>
  <c r="H35" i="592"/>
  <c r="E35" i="592"/>
  <c r="AT34" i="592"/>
  <c r="AJ34" i="592"/>
  <c r="X34" i="592"/>
  <c r="T34" i="592"/>
  <c r="L34" i="592"/>
  <c r="M34" i="592" s="1"/>
  <c r="H34" i="592"/>
  <c r="E34" i="592"/>
  <c r="AZ33" i="592"/>
  <c r="AT33" i="592"/>
  <c r="AJ33" i="592"/>
  <c r="X33" i="592"/>
  <c r="T33" i="592"/>
  <c r="L33" i="592"/>
  <c r="K33" i="592" s="1"/>
  <c r="H33" i="592"/>
  <c r="E33" i="592"/>
  <c r="AJ32" i="592"/>
  <c r="X32" i="592"/>
  <c r="T32" i="592"/>
  <c r="L32" i="592"/>
  <c r="M32" i="592" s="1"/>
  <c r="H32" i="592"/>
  <c r="E32" i="592"/>
  <c r="AJ31" i="592"/>
  <c r="X31" i="592"/>
  <c r="T31" i="592"/>
  <c r="L31" i="592"/>
  <c r="K31" i="592" s="1"/>
  <c r="H31" i="592"/>
  <c r="E31" i="592"/>
  <c r="AT30" i="592"/>
  <c r="AJ30" i="592"/>
  <c r="X30" i="592"/>
  <c r="T30" i="592"/>
  <c r="L30" i="592"/>
  <c r="M30" i="592" s="1"/>
  <c r="K30" i="592"/>
  <c r="H30" i="592"/>
  <c r="E30" i="592"/>
  <c r="AT29" i="592"/>
  <c r="AJ29" i="592"/>
  <c r="X29" i="592"/>
  <c r="T29" i="592"/>
  <c r="V29" i="592" s="1"/>
  <c r="L29" i="592"/>
  <c r="K29" i="592" s="1"/>
  <c r="H29" i="592"/>
  <c r="E29" i="592"/>
  <c r="AT28" i="592"/>
  <c r="AJ28" i="592"/>
  <c r="X28" i="592"/>
  <c r="T28" i="592"/>
  <c r="V28" i="592" s="1"/>
  <c r="L28" i="592"/>
  <c r="M28" i="592" s="1"/>
  <c r="H28" i="592"/>
  <c r="E28" i="592"/>
  <c r="AT27" i="592"/>
  <c r="AJ27" i="592"/>
  <c r="X27" i="592"/>
  <c r="T27" i="592"/>
  <c r="V27" i="592" s="1"/>
  <c r="L27" i="592"/>
  <c r="K27" i="592" s="1"/>
  <c r="H27" i="592"/>
  <c r="E27" i="592"/>
  <c r="AT26" i="592"/>
  <c r="AJ26" i="592"/>
  <c r="X26" i="592"/>
  <c r="T26" i="592"/>
  <c r="V26" i="592" s="1"/>
  <c r="L26" i="592"/>
  <c r="M26" i="592" s="1"/>
  <c r="H26" i="592"/>
  <c r="E26" i="592"/>
  <c r="AT25" i="592"/>
  <c r="AJ25" i="592"/>
  <c r="X25" i="592"/>
  <c r="T25" i="592"/>
  <c r="V25" i="592" s="1"/>
  <c r="L25" i="592"/>
  <c r="K25" i="592" s="1"/>
  <c r="H25" i="592"/>
  <c r="E25" i="592"/>
  <c r="AT24" i="592"/>
  <c r="AJ24" i="592"/>
  <c r="X24" i="592"/>
  <c r="T24" i="592"/>
  <c r="V24" i="592" s="1"/>
  <c r="L24" i="592"/>
  <c r="M24" i="592" s="1"/>
  <c r="H24" i="592"/>
  <c r="E24" i="592"/>
  <c r="AT23" i="592"/>
  <c r="AJ23" i="592"/>
  <c r="X23" i="592"/>
  <c r="T23" i="592"/>
  <c r="V23" i="592" s="1"/>
  <c r="L23" i="592"/>
  <c r="K23" i="592" s="1"/>
  <c r="H23" i="592"/>
  <c r="E23" i="592"/>
  <c r="AT22" i="592"/>
  <c r="AJ22" i="592"/>
  <c r="X22" i="592"/>
  <c r="T22" i="592"/>
  <c r="V22" i="592" s="1"/>
  <c r="L22" i="592"/>
  <c r="M22" i="592" s="1"/>
  <c r="H22" i="592"/>
  <c r="E22" i="592"/>
  <c r="AT21" i="592"/>
  <c r="AJ21" i="592"/>
  <c r="X21" i="592"/>
  <c r="T21" i="592"/>
  <c r="V21" i="592" s="1"/>
  <c r="L21" i="592"/>
  <c r="K21" i="592" s="1"/>
  <c r="H21" i="592"/>
  <c r="E21" i="592"/>
  <c r="AT20" i="592"/>
  <c r="AJ20" i="592"/>
  <c r="X20" i="592"/>
  <c r="T20" i="592"/>
  <c r="V20" i="592" s="1"/>
  <c r="L20" i="592"/>
  <c r="M20" i="592" s="1"/>
  <c r="K20" i="592"/>
  <c r="H20" i="592"/>
  <c r="E20" i="592"/>
  <c r="AT19" i="592"/>
  <c r="AJ19" i="592"/>
  <c r="X19" i="592"/>
  <c r="T19" i="592"/>
  <c r="V19" i="592" s="1"/>
  <c r="L19" i="592"/>
  <c r="M19" i="592" s="1"/>
  <c r="H19" i="592"/>
  <c r="E19" i="592"/>
  <c r="AT18" i="592"/>
  <c r="AJ18" i="592"/>
  <c r="X18" i="592"/>
  <c r="T18" i="592"/>
  <c r="V18" i="592" s="1"/>
  <c r="L18" i="592"/>
  <c r="M18" i="592" s="1"/>
  <c r="K18" i="592"/>
  <c r="H18" i="592"/>
  <c r="E18" i="592"/>
  <c r="AT17" i="592"/>
  <c r="AJ17" i="592"/>
  <c r="X17" i="592"/>
  <c r="T17" i="592"/>
  <c r="V17" i="592" s="1"/>
  <c r="L17" i="592"/>
  <c r="M17" i="592" s="1"/>
  <c r="H17" i="592"/>
  <c r="E17" i="592"/>
  <c r="AT16" i="592"/>
  <c r="AJ16" i="592"/>
  <c r="X16" i="592"/>
  <c r="T16" i="592"/>
  <c r="U16" i="592" s="1"/>
  <c r="L16" i="592"/>
  <c r="M16" i="592" s="1"/>
  <c r="H16" i="592"/>
  <c r="E16" i="592"/>
  <c r="AT15" i="592"/>
  <c r="AJ15" i="592"/>
  <c r="X15" i="592"/>
  <c r="T15" i="592"/>
  <c r="U15" i="592" s="1"/>
  <c r="L15" i="592"/>
  <c r="K15" i="592" s="1"/>
  <c r="H15" i="592"/>
  <c r="E15" i="592"/>
  <c r="AT14" i="592"/>
  <c r="AJ14" i="592"/>
  <c r="X14" i="592"/>
  <c r="T14" i="592"/>
  <c r="V14" i="592" s="1"/>
  <c r="L14" i="592"/>
  <c r="M14" i="592" s="1"/>
  <c r="K14" i="592"/>
  <c r="H14" i="592"/>
  <c r="E14" i="592"/>
  <c r="AT13" i="592"/>
  <c r="AJ13" i="592"/>
  <c r="X13" i="592"/>
  <c r="T13" i="592"/>
  <c r="V13" i="592" s="1"/>
  <c r="L13" i="592"/>
  <c r="M13" i="592" s="1"/>
  <c r="H13" i="592"/>
  <c r="E13" i="592"/>
  <c r="AT12" i="592"/>
  <c r="AT36" i="592" s="1"/>
  <c r="X12" i="592"/>
  <c r="L12" i="592"/>
  <c r="K12" i="592" s="1"/>
  <c r="H12" i="592"/>
  <c r="E12" i="592"/>
  <c r="B55" i="591"/>
  <c r="B54" i="591"/>
  <c r="V31" i="592" l="1"/>
  <c r="AK31" i="592" s="1"/>
  <c r="U33" i="592"/>
  <c r="V30" i="592"/>
  <c r="U32" i="592"/>
  <c r="V35" i="592"/>
  <c r="AK35" i="592" s="1"/>
  <c r="U34" i="592"/>
  <c r="V34" i="592"/>
  <c r="AK34" i="592" s="1"/>
  <c r="AK30" i="592"/>
  <c r="K28" i="592"/>
  <c r="U27" i="592"/>
  <c r="K26" i="592"/>
  <c r="U26" i="592"/>
  <c r="AK25" i="592"/>
  <c r="U25" i="592"/>
  <c r="K24" i="592"/>
  <c r="AK24" i="592"/>
  <c r="U24" i="592"/>
  <c r="AK23" i="592"/>
  <c r="K22" i="592"/>
  <c r="AK22" i="592"/>
  <c r="AK21" i="592"/>
  <c r="U19" i="592"/>
  <c r="K19" i="592"/>
  <c r="AK18" i="592"/>
  <c r="U18" i="592"/>
  <c r="AK17" i="592"/>
  <c r="M15" i="592"/>
  <c r="AK14" i="592"/>
  <c r="K13" i="592"/>
  <c r="AK13" i="592"/>
  <c r="AI8" i="592"/>
  <c r="AK27" i="592"/>
  <c r="AK20" i="592"/>
  <c r="AK28" i="592"/>
  <c r="AK19" i="592"/>
  <c r="AK26" i="592"/>
  <c r="AK29" i="592"/>
  <c r="U20" i="592"/>
  <c r="U21" i="592"/>
  <c r="U17" i="592"/>
  <c r="U22" i="592"/>
  <c r="U23" i="592"/>
  <c r="U30" i="592"/>
  <c r="U31" i="592"/>
  <c r="V32" i="592"/>
  <c r="AK32" i="592" s="1"/>
  <c r="V33" i="592"/>
  <c r="AK33" i="592" s="1"/>
  <c r="U35" i="592"/>
  <c r="U28" i="592"/>
  <c r="U29" i="592"/>
  <c r="M21" i="592"/>
  <c r="M23" i="592"/>
  <c r="M25" i="592"/>
  <c r="M27" i="592"/>
  <c r="M29" i="592"/>
  <c r="M31" i="592"/>
  <c r="K16" i="592"/>
  <c r="K17" i="592"/>
  <c r="M33" i="592"/>
  <c r="M12" i="592"/>
  <c r="K32" i="592"/>
  <c r="K34" i="592"/>
  <c r="K35" i="592"/>
  <c r="U13" i="592"/>
  <c r="U14" i="592"/>
  <c r="AJ36" i="592"/>
  <c r="V12" i="592"/>
  <c r="AK12" i="592" s="1"/>
  <c r="V15" i="592"/>
  <c r="AK15" i="592" s="1"/>
  <c r="V16" i="592"/>
  <c r="AK16" i="592" s="1"/>
  <c r="T36" i="592"/>
  <c r="U36" i="592" l="1"/>
  <c r="V36" i="592"/>
  <c r="AK36" i="592" s="1"/>
  <c r="AI11" i="591"/>
  <c r="S11" i="591"/>
  <c r="AU36" i="591"/>
  <c r="AS36" i="591"/>
  <c r="AT35" i="591"/>
  <c r="AJ35" i="591"/>
  <c r="X35" i="591"/>
  <c r="T35" i="591"/>
  <c r="V35" i="591" s="1"/>
  <c r="L35" i="591"/>
  <c r="M35" i="591" s="1"/>
  <c r="H35" i="591"/>
  <c r="E35" i="591"/>
  <c r="AT34" i="591"/>
  <c r="AJ34" i="591"/>
  <c r="X34" i="591"/>
  <c r="T34" i="591"/>
  <c r="V34" i="591" s="1"/>
  <c r="L34" i="591"/>
  <c r="M34" i="591" s="1"/>
  <c r="H34" i="591"/>
  <c r="E34" i="591"/>
  <c r="AZ33" i="591"/>
  <c r="AT33" i="591"/>
  <c r="AJ33" i="591"/>
  <c r="X33" i="591"/>
  <c r="T33" i="591"/>
  <c r="V33" i="591" s="1"/>
  <c r="L33" i="591"/>
  <c r="K33" i="591" s="1"/>
  <c r="H33" i="591"/>
  <c r="E33" i="591"/>
  <c r="AJ32" i="591"/>
  <c r="X32" i="591"/>
  <c r="T32" i="591"/>
  <c r="V32" i="591" s="1"/>
  <c r="L32" i="591"/>
  <c r="M32" i="591" s="1"/>
  <c r="H32" i="591"/>
  <c r="E32" i="591"/>
  <c r="AJ31" i="591"/>
  <c r="X31" i="591"/>
  <c r="T31" i="591"/>
  <c r="U31" i="591" s="1"/>
  <c r="L31" i="591"/>
  <c r="K31" i="591" s="1"/>
  <c r="H31" i="591"/>
  <c r="E31" i="591"/>
  <c r="AT30" i="591"/>
  <c r="AJ30" i="591"/>
  <c r="X30" i="591"/>
  <c r="T30" i="591"/>
  <c r="V30" i="591" s="1"/>
  <c r="L30" i="591"/>
  <c r="K30" i="591" s="1"/>
  <c r="H30" i="591"/>
  <c r="E30" i="591"/>
  <c r="AT29" i="591"/>
  <c r="AJ29" i="591"/>
  <c r="X29" i="591"/>
  <c r="U29" i="591"/>
  <c r="T29" i="591"/>
  <c r="V29" i="591" s="1"/>
  <c r="L29" i="591"/>
  <c r="M29" i="591" s="1"/>
  <c r="K29" i="591"/>
  <c r="H29" i="591"/>
  <c r="E29" i="591"/>
  <c r="AT28" i="591"/>
  <c r="AJ28" i="591"/>
  <c r="X28" i="591"/>
  <c r="T28" i="591"/>
  <c r="V28" i="591" s="1"/>
  <c r="M28" i="591"/>
  <c r="L28" i="591"/>
  <c r="K28" i="591" s="1"/>
  <c r="H28" i="591"/>
  <c r="E28" i="591"/>
  <c r="AT27" i="591"/>
  <c r="AJ27" i="591"/>
  <c r="X27" i="591"/>
  <c r="U27" i="591"/>
  <c r="T27" i="591"/>
  <c r="V27" i="591" s="1"/>
  <c r="L27" i="591"/>
  <c r="M27" i="591" s="1"/>
  <c r="H27" i="591"/>
  <c r="E27" i="591"/>
  <c r="AT26" i="591"/>
  <c r="AJ26" i="591"/>
  <c r="X26" i="591"/>
  <c r="T26" i="591"/>
  <c r="V26" i="591" s="1"/>
  <c r="L26" i="591"/>
  <c r="K26" i="591" s="1"/>
  <c r="H26" i="591"/>
  <c r="E26" i="591"/>
  <c r="AT25" i="591"/>
  <c r="AJ25" i="591"/>
  <c r="X25" i="591"/>
  <c r="T25" i="591"/>
  <c r="V25" i="591" s="1"/>
  <c r="AK25" i="591" s="1"/>
  <c r="L25" i="591"/>
  <c r="M25" i="591" s="1"/>
  <c r="H25" i="591"/>
  <c r="E25" i="591"/>
  <c r="AT24" i="591"/>
  <c r="AJ24" i="591"/>
  <c r="X24" i="591"/>
  <c r="T24" i="591"/>
  <c r="V24" i="591" s="1"/>
  <c r="AK24" i="591" s="1"/>
  <c r="L24" i="591"/>
  <c r="M24" i="591" s="1"/>
  <c r="H24" i="591"/>
  <c r="E24" i="591"/>
  <c r="AT23" i="591"/>
  <c r="AJ23" i="591"/>
  <c r="X23" i="591"/>
  <c r="T23" i="591"/>
  <c r="V23" i="591" s="1"/>
  <c r="L23" i="591"/>
  <c r="M23" i="591" s="1"/>
  <c r="K23" i="591"/>
  <c r="H23" i="591"/>
  <c r="E23" i="591"/>
  <c r="AT22" i="591"/>
  <c r="AJ22" i="591"/>
  <c r="X22" i="591"/>
  <c r="T22" i="591"/>
  <c r="V22" i="591" s="1"/>
  <c r="L22" i="591"/>
  <c r="K22" i="591" s="1"/>
  <c r="H22" i="591"/>
  <c r="E22" i="591"/>
  <c r="AT21" i="591"/>
  <c r="AJ21" i="591"/>
  <c r="X21" i="591"/>
  <c r="T21" i="591"/>
  <c r="V21" i="591" s="1"/>
  <c r="L21" i="591"/>
  <c r="M21" i="591" s="1"/>
  <c r="K21" i="591"/>
  <c r="H21" i="591"/>
  <c r="E21" i="591"/>
  <c r="AT20" i="591"/>
  <c r="AJ20" i="591"/>
  <c r="X20" i="591"/>
  <c r="U20" i="591"/>
  <c r="T20" i="591"/>
  <c r="V20" i="591" s="1"/>
  <c r="L20" i="591"/>
  <c r="K20" i="591" s="1"/>
  <c r="H20" i="591"/>
  <c r="E20" i="591"/>
  <c r="AT19" i="591"/>
  <c r="AJ19" i="591"/>
  <c r="X19" i="591"/>
  <c r="T19" i="591"/>
  <c r="V19" i="591" s="1"/>
  <c r="L19" i="591"/>
  <c r="M19" i="591" s="1"/>
  <c r="H19" i="591"/>
  <c r="E19" i="591"/>
  <c r="AT18" i="591"/>
  <c r="AJ18" i="591"/>
  <c r="X18" i="591"/>
  <c r="T18" i="591"/>
  <c r="V18" i="591" s="1"/>
  <c r="L18" i="591"/>
  <c r="K18" i="591" s="1"/>
  <c r="H18" i="591"/>
  <c r="E18" i="591"/>
  <c r="AT17" i="591"/>
  <c r="AJ17" i="591"/>
  <c r="X17" i="591"/>
  <c r="T17" i="591"/>
  <c r="V17" i="591" s="1"/>
  <c r="L17" i="591"/>
  <c r="M17" i="591" s="1"/>
  <c r="H17" i="591"/>
  <c r="E17" i="591"/>
  <c r="AT16" i="591"/>
  <c r="AJ16" i="591"/>
  <c r="X16" i="591"/>
  <c r="T16" i="591"/>
  <c r="V16" i="591" s="1"/>
  <c r="L16" i="591"/>
  <c r="K16" i="591" s="1"/>
  <c r="H16" i="591"/>
  <c r="E16" i="591"/>
  <c r="AT15" i="591"/>
  <c r="AJ15" i="591"/>
  <c r="X15" i="591"/>
  <c r="T15" i="591"/>
  <c r="V15" i="591" s="1"/>
  <c r="L15" i="591"/>
  <c r="M15" i="591" s="1"/>
  <c r="H15" i="591"/>
  <c r="E15" i="591"/>
  <c r="AT14" i="591"/>
  <c r="AJ14" i="591"/>
  <c r="X14" i="591"/>
  <c r="T14" i="591"/>
  <c r="V14" i="591" s="1"/>
  <c r="L14" i="591"/>
  <c r="M14" i="591" s="1"/>
  <c r="H14" i="591"/>
  <c r="E14" i="591"/>
  <c r="AT13" i="591"/>
  <c r="AJ13" i="591"/>
  <c r="X13" i="591"/>
  <c r="T13" i="591"/>
  <c r="V13" i="591" s="1"/>
  <c r="L13" i="591"/>
  <c r="M13" i="591" s="1"/>
  <c r="H13" i="591"/>
  <c r="E13" i="591"/>
  <c r="AT12" i="591"/>
  <c r="AT36" i="591" s="1"/>
  <c r="X12" i="591"/>
  <c r="L12" i="591"/>
  <c r="M12" i="591" s="1"/>
  <c r="H12" i="591"/>
  <c r="E12" i="591"/>
  <c r="AJ12" i="591"/>
  <c r="T12" i="591"/>
  <c r="AI8" i="591"/>
  <c r="B54" i="590"/>
  <c r="B53" i="590"/>
  <c r="AK34" i="591" l="1"/>
  <c r="AK32" i="591"/>
  <c r="M31" i="591"/>
  <c r="V31" i="591"/>
  <c r="AK31" i="591" s="1"/>
  <c r="M30" i="591"/>
  <c r="K27" i="591"/>
  <c r="AK26" i="591"/>
  <c r="M26" i="591"/>
  <c r="U25" i="591"/>
  <c r="K25" i="591"/>
  <c r="AK23" i="591"/>
  <c r="U22" i="591"/>
  <c r="M22" i="591"/>
  <c r="AK21" i="591"/>
  <c r="AK22" i="591"/>
  <c r="U19" i="591"/>
  <c r="K19" i="591"/>
  <c r="K17" i="591"/>
  <c r="AK17" i="591"/>
  <c r="U16" i="591"/>
  <c r="K15" i="591"/>
  <c r="AK15" i="591"/>
  <c r="AK14" i="591"/>
  <c r="K13" i="591"/>
  <c r="AK13" i="591"/>
  <c r="K12" i="591"/>
  <c r="AK16" i="591"/>
  <c r="AK18" i="591"/>
  <c r="AK19" i="591"/>
  <c r="AK20" i="591"/>
  <c r="AK30" i="591"/>
  <c r="AK27" i="591"/>
  <c r="AK28" i="591"/>
  <c r="AK29" i="591"/>
  <c r="AK33" i="591"/>
  <c r="U17" i="591"/>
  <c r="U18" i="591"/>
  <c r="U23" i="591"/>
  <c r="U24" i="591"/>
  <c r="U28" i="591"/>
  <c r="U33" i="591"/>
  <c r="AK35" i="591"/>
  <c r="U14" i="591"/>
  <c r="U21" i="591"/>
  <c r="U26" i="591"/>
  <c r="U30" i="591"/>
  <c r="U15" i="591"/>
  <c r="U13" i="591"/>
  <c r="M16" i="591"/>
  <c r="M18" i="591"/>
  <c r="M20" i="591"/>
  <c r="M33" i="591"/>
  <c r="K14" i="591"/>
  <c r="K24" i="591"/>
  <c r="AJ36" i="591"/>
  <c r="T36" i="591"/>
  <c r="V12" i="591"/>
  <c r="AK12" i="591" s="1"/>
  <c r="U12" i="591"/>
  <c r="K32" i="591"/>
  <c r="U32" i="591"/>
  <c r="K34" i="591"/>
  <c r="U34" i="591"/>
  <c r="K35" i="591"/>
  <c r="U35" i="591"/>
  <c r="U36" i="591" l="1"/>
  <c r="V36" i="591"/>
  <c r="AK36" i="591" s="1"/>
  <c r="AI11" i="590" l="1"/>
  <c r="AJ12" i="590" s="1"/>
  <c r="S11" i="590"/>
  <c r="T12" i="590" s="1"/>
  <c r="AU36" i="590"/>
  <c r="AS36" i="590"/>
  <c r="AT35" i="590"/>
  <c r="AJ35" i="590"/>
  <c r="X35" i="590"/>
  <c r="T35" i="590"/>
  <c r="U35" i="590" s="1"/>
  <c r="L35" i="590"/>
  <c r="M35" i="590" s="1"/>
  <c r="H35" i="590"/>
  <c r="E35" i="590"/>
  <c r="AT34" i="590"/>
  <c r="AJ34" i="590"/>
  <c r="X34" i="590"/>
  <c r="T34" i="590"/>
  <c r="U34" i="590" s="1"/>
  <c r="L34" i="590"/>
  <c r="M34" i="590" s="1"/>
  <c r="H34" i="590"/>
  <c r="E34" i="590"/>
  <c r="AZ33" i="590"/>
  <c r="AT33" i="590"/>
  <c r="AJ33" i="590"/>
  <c r="X33" i="590"/>
  <c r="T33" i="590"/>
  <c r="U33" i="590" s="1"/>
  <c r="L33" i="590"/>
  <c r="K33" i="590" s="1"/>
  <c r="H33" i="590"/>
  <c r="E33" i="590"/>
  <c r="AJ32" i="590"/>
  <c r="X32" i="590"/>
  <c r="T32" i="590"/>
  <c r="U32" i="590" s="1"/>
  <c r="L32" i="590"/>
  <c r="M32" i="590" s="1"/>
  <c r="H32" i="590"/>
  <c r="E32" i="590"/>
  <c r="AJ31" i="590"/>
  <c r="X31" i="590"/>
  <c r="T31" i="590"/>
  <c r="V31" i="590" s="1"/>
  <c r="L31" i="590"/>
  <c r="M31" i="590" s="1"/>
  <c r="H31" i="590"/>
  <c r="E31" i="590"/>
  <c r="AT30" i="590"/>
  <c r="AJ30" i="590"/>
  <c r="X30" i="590"/>
  <c r="T30" i="590"/>
  <c r="U30" i="590" s="1"/>
  <c r="L30" i="590"/>
  <c r="M30" i="590" s="1"/>
  <c r="H30" i="590"/>
  <c r="E30" i="590"/>
  <c r="AT29" i="590"/>
  <c r="AJ29" i="590"/>
  <c r="X29" i="590"/>
  <c r="T29" i="590"/>
  <c r="V29" i="590" s="1"/>
  <c r="L29" i="590"/>
  <c r="M29" i="590" s="1"/>
  <c r="H29" i="590"/>
  <c r="E29" i="590"/>
  <c r="AT28" i="590"/>
  <c r="AJ28" i="590"/>
  <c r="X28" i="590"/>
  <c r="T28" i="590"/>
  <c r="U28" i="590" s="1"/>
  <c r="L28" i="590"/>
  <c r="M28" i="590" s="1"/>
  <c r="H28" i="590"/>
  <c r="E28" i="590"/>
  <c r="AT27" i="590"/>
  <c r="AJ27" i="590"/>
  <c r="X27" i="590"/>
  <c r="T27" i="590"/>
  <c r="U27" i="590" s="1"/>
  <c r="L27" i="590"/>
  <c r="M27" i="590" s="1"/>
  <c r="H27" i="590"/>
  <c r="E27" i="590"/>
  <c r="AT26" i="590"/>
  <c r="AJ26" i="590"/>
  <c r="X26" i="590"/>
  <c r="T26" i="590"/>
  <c r="L26" i="590"/>
  <c r="M26" i="590" s="1"/>
  <c r="H26" i="590"/>
  <c r="E26" i="590"/>
  <c r="AT25" i="590"/>
  <c r="AJ25" i="590"/>
  <c r="X25" i="590"/>
  <c r="T25" i="590"/>
  <c r="U25" i="590" s="1"/>
  <c r="L25" i="590"/>
  <c r="M25" i="590" s="1"/>
  <c r="H25" i="590"/>
  <c r="E25" i="590"/>
  <c r="AT24" i="590"/>
  <c r="AJ24" i="590"/>
  <c r="X24" i="590"/>
  <c r="T24" i="590"/>
  <c r="U24" i="590" s="1"/>
  <c r="L24" i="590"/>
  <c r="M24" i="590" s="1"/>
  <c r="K24" i="590"/>
  <c r="H24" i="590"/>
  <c r="E24" i="590"/>
  <c r="AT23" i="590"/>
  <c r="AJ23" i="590"/>
  <c r="X23" i="590"/>
  <c r="T23" i="590"/>
  <c r="L23" i="590"/>
  <c r="M23" i="590" s="1"/>
  <c r="H23" i="590"/>
  <c r="E23" i="590"/>
  <c r="AT22" i="590"/>
  <c r="AJ22" i="590"/>
  <c r="X22" i="590"/>
  <c r="T22" i="590"/>
  <c r="V22" i="590" s="1"/>
  <c r="L22" i="590"/>
  <c r="M22" i="590" s="1"/>
  <c r="H22" i="590"/>
  <c r="E22" i="590"/>
  <c r="AT21" i="590"/>
  <c r="AJ21" i="590"/>
  <c r="X21" i="590"/>
  <c r="T21" i="590"/>
  <c r="U21" i="590" s="1"/>
  <c r="L21" i="590"/>
  <c r="M21" i="590" s="1"/>
  <c r="H21" i="590"/>
  <c r="E21" i="590"/>
  <c r="AT20" i="590"/>
  <c r="AJ20" i="590"/>
  <c r="X20" i="590"/>
  <c r="T20" i="590"/>
  <c r="V20" i="590" s="1"/>
  <c r="L20" i="590"/>
  <c r="M20" i="590" s="1"/>
  <c r="H20" i="590"/>
  <c r="E20" i="590"/>
  <c r="AT19" i="590"/>
  <c r="AJ19" i="590"/>
  <c r="X19" i="590"/>
  <c r="T19" i="590"/>
  <c r="U19" i="590" s="1"/>
  <c r="L19" i="590"/>
  <c r="M19" i="590" s="1"/>
  <c r="H19" i="590"/>
  <c r="E19" i="590"/>
  <c r="AT18" i="590"/>
  <c r="AJ18" i="590"/>
  <c r="X18" i="590"/>
  <c r="T18" i="590"/>
  <c r="U18" i="590" s="1"/>
  <c r="L18" i="590"/>
  <c r="M18" i="590" s="1"/>
  <c r="H18" i="590"/>
  <c r="E18" i="590"/>
  <c r="AT17" i="590"/>
  <c r="AJ17" i="590"/>
  <c r="X17" i="590"/>
  <c r="T17" i="590"/>
  <c r="V17" i="590" s="1"/>
  <c r="L17" i="590"/>
  <c r="M17" i="590" s="1"/>
  <c r="H17" i="590"/>
  <c r="E17" i="590"/>
  <c r="AT16" i="590"/>
  <c r="AJ16" i="590"/>
  <c r="X16" i="590"/>
  <c r="T16" i="590"/>
  <c r="U16" i="590" s="1"/>
  <c r="L16" i="590"/>
  <c r="M16" i="590" s="1"/>
  <c r="K16" i="590"/>
  <c r="H16" i="590"/>
  <c r="E16" i="590"/>
  <c r="AT15" i="590"/>
  <c r="AJ15" i="590"/>
  <c r="X15" i="590"/>
  <c r="T15" i="590"/>
  <c r="U15" i="590" s="1"/>
  <c r="L15" i="590"/>
  <c r="M15" i="590" s="1"/>
  <c r="H15" i="590"/>
  <c r="E15" i="590"/>
  <c r="AT14" i="590"/>
  <c r="AJ14" i="590"/>
  <c r="X14" i="590"/>
  <c r="T14" i="590"/>
  <c r="V14" i="590" s="1"/>
  <c r="L14" i="590"/>
  <c r="M14" i="590" s="1"/>
  <c r="H14" i="590"/>
  <c r="E14" i="590"/>
  <c r="AT13" i="590"/>
  <c r="AJ13" i="590"/>
  <c r="X13" i="590"/>
  <c r="T13" i="590"/>
  <c r="V13" i="590" s="1"/>
  <c r="L13" i="590"/>
  <c r="M13" i="590" s="1"/>
  <c r="K13" i="590"/>
  <c r="H13" i="590"/>
  <c r="E13" i="590"/>
  <c r="AT12" i="590"/>
  <c r="AT36" i="590" s="1"/>
  <c r="X12" i="590"/>
  <c r="L12" i="590"/>
  <c r="K12" i="590" s="1"/>
  <c r="H12" i="590"/>
  <c r="E12" i="590"/>
  <c r="B54" i="589"/>
  <c r="B53" i="589"/>
  <c r="AI11" i="589"/>
  <c r="S11" i="589"/>
  <c r="M33" i="590" l="1"/>
  <c r="K31" i="590"/>
  <c r="AK31" i="590"/>
  <c r="U31" i="590"/>
  <c r="U29" i="590"/>
  <c r="K28" i="590"/>
  <c r="K27" i="590"/>
  <c r="V27" i="590"/>
  <c r="AK27" i="590" s="1"/>
  <c r="U26" i="590"/>
  <c r="V26" i="590"/>
  <c r="AK26" i="590" s="1"/>
  <c r="K25" i="590"/>
  <c r="V24" i="590"/>
  <c r="U23" i="590"/>
  <c r="V23" i="590"/>
  <c r="AK23" i="590" s="1"/>
  <c r="K23" i="590"/>
  <c r="U22" i="590"/>
  <c r="V21" i="590"/>
  <c r="K20" i="590"/>
  <c r="U20" i="590"/>
  <c r="K19" i="590"/>
  <c r="V18" i="590"/>
  <c r="K17" i="590"/>
  <c r="U17" i="590"/>
  <c r="K15" i="590"/>
  <c r="V15" i="590"/>
  <c r="AK15" i="590" s="1"/>
  <c r="K14" i="590"/>
  <c r="AK14" i="590"/>
  <c r="U14" i="590"/>
  <c r="AK22" i="590"/>
  <c r="AK21" i="590"/>
  <c r="AK17" i="590"/>
  <c r="AK29" i="590"/>
  <c r="AK18" i="590"/>
  <c r="AK20" i="590"/>
  <c r="AK24" i="590"/>
  <c r="AK13" i="590"/>
  <c r="V16" i="590"/>
  <c r="AK16" i="590" s="1"/>
  <c r="V19" i="590"/>
  <c r="AK19" i="590" s="1"/>
  <c r="V25" i="590"/>
  <c r="AK25" i="590" s="1"/>
  <c r="V28" i="590"/>
  <c r="AK28" i="590" s="1"/>
  <c r="V30" i="590"/>
  <c r="AK30" i="590" s="1"/>
  <c r="V32" i="590"/>
  <c r="AK32" i="590" s="1"/>
  <c r="V34" i="590"/>
  <c r="AK34" i="590" s="1"/>
  <c r="V35" i="590"/>
  <c r="AK35" i="590" s="1"/>
  <c r="U13" i="590"/>
  <c r="K18" i="590"/>
  <c r="K22" i="590"/>
  <c r="K26" i="590"/>
  <c r="K30" i="590"/>
  <c r="K21" i="590"/>
  <c r="K29" i="590"/>
  <c r="M12" i="590"/>
  <c r="T36" i="590"/>
  <c r="V12" i="590"/>
  <c r="AK12" i="590" s="1"/>
  <c r="U12" i="590"/>
  <c r="AJ36" i="590"/>
  <c r="AI8" i="590"/>
  <c r="K32" i="590"/>
  <c r="V33" i="590"/>
  <c r="AK33" i="590" s="1"/>
  <c r="K34" i="590"/>
  <c r="K35" i="590"/>
  <c r="B54" i="587"/>
  <c r="B53" i="587"/>
  <c r="U36" i="590" l="1"/>
  <c r="V36" i="590"/>
  <c r="AK36" i="590" s="1"/>
  <c r="AU36" i="589" l="1"/>
  <c r="AS36" i="589"/>
  <c r="AT35" i="589"/>
  <c r="AJ35" i="589"/>
  <c r="X35" i="589"/>
  <c r="T35" i="589"/>
  <c r="M35" i="589"/>
  <c r="L35" i="589"/>
  <c r="K35" i="589" s="1"/>
  <c r="H35" i="589"/>
  <c r="E35" i="589"/>
  <c r="AT34" i="589"/>
  <c r="AJ34" i="589"/>
  <c r="X34" i="589"/>
  <c r="T34" i="589"/>
  <c r="U34" i="589" s="1"/>
  <c r="L34" i="589"/>
  <c r="M34" i="589" s="1"/>
  <c r="K34" i="589"/>
  <c r="H34" i="589"/>
  <c r="E34" i="589"/>
  <c r="AZ33" i="589"/>
  <c r="AT33" i="589"/>
  <c r="AJ33" i="589"/>
  <c r="X33" i="589"/>
  <c r="T33" i="589"/>
  <c r="L33" i="589"/>
  <c r="M33" i="589" s="1"/>
  <c r="H33" i="589"/>
  <c r="E33" i="589"/>
  <c r="AJ32" i="589"/>
  <c r="X32" i="589"/>
  <c r="T32" i="589"/>
  <c r="L32" i="589"/>
  <c r="M32" i="589" s="1"/>
  <c r="K32" i="589"/>
  <c r="H32" i="589"/>
  <c r="E32" i="589"/>
  <c r="AJ31" i="589"/>
  <c r="X31" i="589"/>
  <c r="T31" i="589"/>
  <c r="L31" i="589"/>
  <c r="M31" i="589" s="1"/>
  <c r="H31" i="589"/>
  <c r="E31" i="589"/>
  <c r="AT30" i="589"/>
  <c r="AJ30" i="589"/>
  <c r="X30" i="589"/>
  <c r="T30" i="589"/>
  <c r="L30" i="589"/>
  <c r="M30" i="589" s="1"/>
  <c r="K30" i="589"/>
  <c r="H30" i="589"/>
  <c r="E30" i="589"/>
  <c r="AT29" i="589"/>
  <c r="AJ29" i="589"/>
  <c r="X29" i="589"/>
  <c r="T29" i="589"/>
  <c r="L29" i="589"/>
  <c r="M29" i="589" s="1"/>
  <c r="K29" i="589"/>
  <c r="H29" i="589"/>
  <c r="E29" i="589"/>
  <c r="AT28" i="589"/>
  <c r="AJ28" i="589"/>
  <c r="X28" i="589"/>
  <c r="T28" i="589"/>
  <c r="L28" i="589"/>
  <c r="M28" i="589" s="1"/>
  <c r="K28" i="589"/>
  <c r="H28" i="589"/>
  <c r="E28" i="589"/>
  <c r="AT27" i="589"/>
  <c r="AJ27" i="589"/>
  <c r="X27" i="589"/>
  <c r="T27" i="589"/>
  <c r="L27" i="589"/>
  <c r="M27" i="589" s="1"/>
  <c r="K27" i="589"/>
  <c r="H27" i="589"/>
  <c r="E27" i="589"/>
  <c r="AT26" i="589"/>
  <c r="AJ26" i="589"/>
  <c r="X26" i="589"/>
  <c r="T26" i="589"/>
  <c r="L26" i="589"/>
  <c r="M26" i="589" s="1"/>
  <c r="H26" i="589"/>
  <c r="E26" i="589"/>
  <c r="AT25" i="589"/>
  <c r="AJ25" i="589"/>
  <c r="X25" i="589"/>
  <c r="T25" i="589"/>
  <c r="L25" i="589"/>
  <c r="M25" i="589" s="1"/>
  <c r="K25" i="589"/>
  <c r="H25" i="589"/>
  <c r="E25" i="589"/>
  <c r="AT24" i="589"/>
  <c r="AJ24" i="589"/>
  <c r="X24" i="589"/>
  <c r="T24" i="589"/>
  <c r="L24" i="589"/>
  <c r="M24" i="589" s="1"/>
  <c r="K24" i="589"/>
  <c r="H24" i="589"/>
  <c r="E24" i="589"/>
  <c r="AT23" i="589"/>
  <c r="AJ23" i="589"/>
  <c r="X23" i="589"/>
  <c r="T23" i="589"/>
  <c r="L23" i="589"/>
  <c r="M23" i="589" s="1"/>
  <c r="H23" i="589"/>
  <c r="E23" i="589"/>
  <c r="AT22" i="589"/>
  <c r="AJ22" i="589"/>
  <c r="X22" i="589"/>
  <c r="T22" i="589"/>
  <c r="L22" i="589"/>
  <c r="M22" i="589" s="1"/>
  <c r="K22" i="589"/>
  <c r="H22" i="589"/>
  <c r="E22" i="589"/>
  <c r="AT21" i="589"/>
  <c r="AJ21" i="589"/>
  <c r="X21" i="589"/>
  <c r="T21" i="589"/>
  <c r="L21" i="589"/>
  <c r="M21" i="589" s="1"/>
  <c r="K21" i="589"/>
  <c r="H21" i="589"/>
  <c r="E21" i="589"/>
  <c r="AT20" i="589"/>
  <c r="AJ20" i="589"/>
  <c r="X20" i="589"/>
  <c r="T20" i="589"/>
  <c r="L20" i="589"/>
  <c r="M20" i="589" s="1"/>
  <c r="H20" i="589"/>
  <c r="E20" i="589"/>
  <c r="AT19" i="589"/>
  <c r="AJ19" i="589"/>
  <c r="X19" i="589"/>
  <c r="T19" i="589"/>
  <c r="L19" i="589"/>
  <c r="M19" i="589" s="1"/>
  <c r="H19" i="589"/>
  <c r="E19" i="589"/>
  <c r="AT18" i="589"/>
  <c r="AJ18" i="589"/>
  <c r="X18" i="589"/>
  <c r="T18" i="589"/>
  <c r="L18" i="589"/>
  <c r="M18" i="589" s="1"/>
  <c r="H18" i="589"/>
  <c r="E18" i="589"/>
  <c r="AT17" i="589"/>
  <c r="AJ17" i="589"/>
  <c r="X17" i="589"/>
  <c r="T17" i="589"/>
  <c r="L17" i="589"/>
  <c r="M17" i="589" s="1"/>
  <c r="K17" i="589"/>
  <c r="H17" i="589"/>
  <c r="E17" i="589"/>
  <c r="AT16" i="589"/>
  <c r="AJ16" i="589"/>
  <c r="X16" i="589"/>
  <c r="T16" i="589"/>
  <c r="L16" i="589"/>
  <c r="M16" i="589" s="1"/>
  <c r="K16" i="589"/>
  <c r="H16" i="589"/>
  <c r="E16" i="589"/>
  <c r="AT15" i="589"/>
  <c r="AJ15" i="589"/>
  <c r="X15" i="589"/>
  <c r="T15" i="589"/>
  <c r="L15" i="589"/>
  <c r="M15" i="589" s="1"/>
  <c r="K15" i="589"/>
  <c r="H15" i="589"/>
  <c r="E15" i="589"/>
  <c r="AT14" i="589"/>
  <c r="AJ14" i="589"/>
  <c r="X14" i="589"/>
  <c r="T14" i="589"/>
  <c r="L14" i="589"/>
  <c r="M14" i="589" s="1"/>
  <c r="H14" i="589"/>
  <c r="E14" i="589"/>
  <c r="AT13" i="589"/>
  <c r="AJ13" i="589"/>
  <c r="X13" i="589"/>
  <c r="T13" i="589"/>
  <c r="L13" i="589"/>
  <c r="M13" i="589" s="1"/>
  <c r="H13" i="589"/>
  <c r="E13" i="589"/>
  <c r="AT12" i="589"/>
  <c r="AT36" i="589" s="1"/>
  <c r="AJ12" i="589"/>
  <c r="X12" i="589"/>
  <c r="T12" i="589"/>
  <c r="L12" i="589"/>
  <c r="M12" i="589" s="1"/>
  <c r="K12" i="589"/>
  <c r="H12" i="589"/>
  <c r="E12" i="589"/>
  <c r="AI8" i="589"/>
  <c r="V35" i="589" l="1"/>
  <c r="AK35" i="589" s="1"/>
  <c r="U35" i="589"/>
  <c r="V34" i="589"/>
  <c r="AK34" i="589" s="1"/>
  <c r="U33" i="589"/>
  <c r="V33" i="589"/>
  <c r="AK33" i="589" s="1"/>
  <c r="U32" i="589"/>
  <c r="V32" i="589"/>
  <c r="AK32" i="589" s="1"/>
  <c r="K31" i="589"/>
  <c r="U31" i="589"/>
  <c r="U30" i="589"/>
  <c r="U29" i="589"/>
  <c r="U28" i="589"/>
  <c r="U27" i="589"/>
  <c r="K26" i="589"/>
  <c r="U26" i="589"/>
  <c r="U25" i="589"/>
  <c r="U24" i="589"/>
  <c r="K23" i="589"/>
  <c r="U23" i="589"/>
  <c r="U22" i="589"/>
  <c r="U21" i="589"/>
  <c r="K20" i="589"/>
  <c r="U20" i="589"/>
  <c r="K19" i="589"/>
  <c r="U19" i="589"/>
  <c r="K18" i="589"/>
  <c r="U18" i="589"/>
  <c r="U17" i="589"/>
  <c r="U16" i="589"/>
  <c r="U15" i="589"/>
  <c r="K14" i="589"/>
  <c r="U14" i="589"/>
  <c r="K13" i="589"/>
  <c r="U13" i="589"/>
  <c r="AJ36" i="589"/>
  <c r="U12" i="589"/>
  <c r="V12" i="589"/>
  <c r="AK12" i="589" s="1"/>
  <c r="V14" i="589"/>
  <c r="AK14" i="589" s="1"/>
  <c r="V16" i="589"/>
  <c r="AK16" i="589" s="1"/>
  <c r="V17" i="589"/>
  <c r="AK17" i="589" s="1"/>
  <c r="V18" i="589"/>
  <c r="AK18" i="589" s="1"/>
  <c r="V20" i="589"/>
  <c r="AK20" i="589" s="1"/>
  <c r="V21" i="589"/>
  <c r="AK21" i="589" s="1"/>
  <c r="V22" i="589"/>
  <c r="AK22" i="589" s="1"/>
  <c r="V23" i="589"/>
  <c r="AK23" i="589" s="1"/>
  <c r="V24" i="589"/>
  <c r="AK24" i="589" s="1"/>
  <c r="V25" i="589"/>
  <c r="AK25" i="589" s="1"/>
  <c r="V26" i="589"/>
  <c r="AK26" i="589" s="1"/>
  <c r="V27" i="589"/>
  <c r="AK27" i="589" s="1"/>
  <c r="V28" i="589"/>
  <c r="AK28" i="589" s="1"/>
  <c r="V29" i="589"/>
  <c r="AK29" i="589" s="1"/>
  <c r="V30" i="589"/>
  <c r="AK30" i="589" s="1"/>
  <c r="V31" i="589"/>
  <c r="AK31" i="589" s="1"/>
  <c r="T36" i="589"/>
  <c r="V13" i="589"/>
  <c r="AK13" i="589" s="1"/>
  <c r="V15" i="589"/>
  <c r="AK15" i="589" s="1"/>
  <c r="V19" i="589"/>
  <c r="AK19" i="589" s="1"/>
  <c r="K33" i="589"/>
  <c r="V36" i="589" l="1"/>
  <c r="AK36" i="589" s="1"/>
  <c r="U36" i="589"/>
  <c r="AI11" i="587" l="1"/>
  <c r="S11" i="587"/>
  <c r="B56" i="586"/>
  <c r="B55" i="586"/>
  <c r="AU36" i="587" l="1"/>
  <c r="AS36" i="587"/>
  <c r="AT35" i="587"/>
  <c r="AJ35" i="587"/>
  <c r="X35" i="587"/>
  <c r="T35" i="587"/>
  <c r="L35" i="587"/>
  <c r="K35" i="587" s="1"/>
  <c r="H35" i="587"/>
  <c r="E35" i="587"/>
  <c r="AT34" i="587"/>
  <c r="AJ34" i="587"/>
  <c r="X34" i="587"/>
  <c r="T34" i="587"/>
  <c r="L34" i="587"/>
  <c r="K34" i="587" s="1"/>
  <c r="H34" i="587"/>
  <c r="E34" i="587"/>
  <c r="AZ33" i="587"/>
  <c r="AT33" i="587"/>
  <c r="AT36" i="587" s="1"/>
  <c r="AJ33" i="587"/>
  <c r="X33" i="587"/>
  <c r="T33" i="587"/>
  <c r="V33" i="587" s="1"/>
  <c r="L33" i="587"/>
  <c r="M33" i="587" s="1"/>
  <c r="H33" i="587"/>
  <c r="E33" i="587"/>
  <c r="AJ32" i="587"/>
  <c r="X32" i="587"/>
  <c r="T32" i="587"/>
  <c r="L32" i="587"/>
  <c r="M32" i="587" s="1"/>
  <c r="H32" i="587"/>
  <c r="E32" i="587"/>
  <c r="AJ31" i="587"/>
  <c r="X31" i="587"/>
  <c r="T31" i="587"/>
  <c r="L31" i="587"/>
  <c r="K31" i="587" s="1"/>
  <c r="H31" i="587"/>
  <c r="E31" i="587"/>
  <c r="AT30" i="587"/>
  <c r="AJ30" i="587"/>
  <c r="X30" i="587"/>
  <c r="T30" i="587"/>
  <c r="L30" i="587"/>
  <c r="K30" i="587" s="1"/>
  <c r="H30" i="587"/>
  <c r="E30" i="587"/>
  <c r="AT29" i="587"/>
  <c r="AJ29" i="587"/>
  <c r="X29" i="587"/>
  <c r="T29" i="587"/>
  <c r="L29" i="587"/>
  <c r="M29" i="587" s="1"/>
  <c r="H29" i="587"/>
  <c r="E29" i="587"/>
  <c r="AT28" i="587"/>
  <c r="AJ28" i="587"/>
  <c r="X28" i="587"/>
  <c r="T28" i="587"/>
  <c r="L28" i="587"/>
  <c r="K28" i="587" s="1"/>
  <c r="H28" i="587"/>
  <c r="E28" i="587"/>
  <c r="AT27" i="587"/>
  <c r="AJ27" i="587"/>
  <c r="X27" i="587"/>
  <c r="T27" i="587"/>
  <c r="L27" i="587"/>
  <c r="M27" i="587" s="1"/>
  <c r="H27" i="587"/>
  <c r="E27" i="587"/>
  <c r="AT26" i="587"/>
  <c r="AJ26" i="587"/>
  <c r="X26" i="587"/>
  <c r="T26" i="587"/>
  <c r="L26" i="587"/>
  <c r="M26" i="587" s="1"/>
  <c r="H26" i="587"/>
  <c r="E26" i="587"/>
  <c r="AT25" i="587"/>
  <c r="AJ25" i="587"/>
  <c r="X25" i="587"/>
  <c r="T25" i="587"/>
  <c r="L25" i="587"/>
  <c r="K25" i="587" s="1"/>
  <c r="H25" i="587"/>
  <c r="E25" i="587"/>
  <c r="AT24" i="587"/>
  <c r="AJ24" i="587"/>
  <c r="X24" i="587"/>
  <c r="T24" i="587"/>
  <c r="L24" i="587"/>
  <c r="K24" i="587" s="1"/>
  <c r="H24" i="587"/>
  <c r="E24" i="587"/>
  <c r="AT23" i="587"/>
  <c r="AJ23" i="587"/>
  <c r="X23" i="587"/>
  <c r="T23" i="587"/>
  <c r="L23" i="587"/>
  <c r="M23" i="587" s="1"/>
  <c r="H23" i="587"/>
  <c r="E23" i="587"/>
  <c r="AT22" i="587"/>
  <c r="AJ22" i="587"/>
  <c r="X22" i="587"/>
  <c r="T22" i="587"/>
  <c r="L22" i="587"/>
  <c r="M22" i="587" s="1"/>
  <c r="H22" i="587"/>
  <c r="E22" i="587"/>
  <c r="AT21" i="587"/>
  <c r="AJ21" i="587"/>
  <c r="X21" i="587"/>
  <c r="T21" i="587"/>
  <c r="L21" i="587"/>
  <c r="K21" i="587" s="1"/>
  <c r="H21" i="587"/>
  <c r="E21" i="587"/>
  <c r="AT20" i="587"/>
  <c r="AJ20" i="587"/>
  <c r="X20" i="587"/>
  <c r="T20" i="587"/>
  <c r="L20" i="587"/>
  <c r="M20" i="587" s="1"/>
  <c r="H20" i="587"/>
  <c r="E20" i="587"/>
  <c r="AT19" i="587"/>
  <c r="AJ19" i="587"/>
  <c r="X19" i="587"/>
  <c r="T19" i="587"/>
  <c r="L19" i="587"/>
  <c r="K19" i="587" s="1"/>
  <c r="H19" i="587"/>
  <c r="E19" i="587"/>
  <c r="AT18" i="587"/>
  <c r="AJ18" i="587"/>
  <c r="X18" i="587"/>
  <c r="T18" i="587"/>
  <c r="L18" i="587"/>
  <c r="K18" i="587" s="1"/>
  <c r="H18" i="587"/>
  <c r="E18" i="587"/>
  <c r="AT17" i="587"/>
  <c r="AJ17" i="587"/>
  <c r="X17" i="587"/>
  <c r="T17" i="587"/>
  <c r="L17" i="587"/>
  <c r="M17" i="587" s="1"/>
  <c r="H17" i="587"/>
  <c r="E17" i="587"/>
  <c r="AT16" i="587"/>
  <c r="AJ16" i="587"/>
  <c r="X16" i="587"/>
  <c r="T16" i="587"/>
  <c r="L16" i="587"/>
  <c r="M16" i="587" s="1"/>
  <c r="H16" i="587"/>
  <c r="E16" i="587"/>
  <c r="AT15" i="587"/>
  <c r="AJ15" i="587"/>
  <c r="X15" i="587"/>
  <c r="T15" i="587"/>
  <c r="L15" i="587"/>
  <c r="K15" i="587" s="1"/>
  <c r="H15" i="587"/>
  <c r="E15" i="587"/>
  <c r="AT14" i="587"/>
  <c r="AJ14" i="587"/>
  <c r="X14" i="587"/>
  <c r="T14" i="587"/>
  <c r="L14" i="587"/>
  <c r="K14" i="587" s="1"/>
  <c r="H14" i="587"/>
  <c r="E14" i="587"/>
  <c r="AT13" i="587"/>
  <c r="AJ13" i="587"/>
  <c r="X13" i="587"/>
  <c r="T13" i="587"/>
  <c r="L13" i="587"/>
  <c r="M13" i="587" s="1"/>
  <c r="K13" i="587"/>
  <c r="H13" i="587"/>
  <c r="E13" i="587"/>
  <c r="AT12" i="587"/>
  <c r="AJ12" i="587"/>
  <c r="X12" i="587"/>
  <c r="T12" i="587"/>
  <c r="M12" i="587"/>
  <c r="L12" i="587"/>
  <c r="K12" i="587"/>
  <c r="H12" i="587"/>
  <c r="E12" i="587"/>
  <c r="AI8" i="587"/>
  <c r="AI11" i="586"/>
  <c r="AI8" i="586" s="1"/>
  <c r="S11" i="586"/>
  <c r="T12" i="586" s="1"/>
  <c r="AU36" i="586"/>
  <c r="AS36" i="586"/>
  <c r="AT35" i="586"/>
  <c r="AJ35" i="586"/>
  <c r="X35" i="586"/>
  <c r="T35" i="586"/>
  <c r="V35" i="586" s="1"/>
  <c r="L35" i="586"/>
  <c r="M35" i="586" s="1"/>
  <c r="H35" i="586"/>
  <c r="E35" i="586"/>
  <c r="AT34" i="586"/>
  <c r="AJ34" i="586"/>
  <c r="X34" i="586"/>
  <c r="T34" i="586"/>
  <c r="V34" i="586" s="1"/>
  <c r="L34" i="586"/>
  <c r="M34" i="586" s="1"/>
  <c r="H34" i="586"/>
  <c r="E34" i="586"/>
  <c r="AZ33" i="586"/>
  <c r="AT33" i="586"/>
  <c r="AJ33" i="586"/>
  <c r="X33" i="586"/>
  <c r="T33" i="586"/>
  <c r="U33" i="586" s="1"/>
  <c r="L33" i="586"/>
  <c r="K33" i="586" s="1"/>
  <c r="H33" i="586"/>
  <c r="E33" i="586"/>
  <c r="AJ32" i="586"/>
  <c r="X32" i="586"/>
  <c r="T32" i="586"/>
  <c r="V32" i="586" s="1"/>
  <c r="L32" i="586"/>
  <c r="M32" i="586" s="1"/>
  <c r="H32" i="586"/>
  <c r="E32" i="586"/>
  <c r="AJ31" i="586"/>
  <c r="X31" i="586"/>
  <c r="T31" i="586"/>
  <c r="V31" i="586" s="1"/>
  <c r="L31" i="586"/>
  <c r="K31" i="586" s="1"/>
  <c r="H31" i="586"/>
  <c r="E31" i="586"/>
  <c r="AT30" i="586"/>
  <c r="AJ30" i="586"/>
  <c r="X30" i="586"/>
  <c r="T30" i="586"/>
  <c r="V30" i="586" s="1"/>
  <c r="L30" i="586"/>
  <c r="M30" i="586" s="1"/>
  <c r="H30" i="586"/>
  <c r="E30" i="586"/>
  <c r="AT29" i="586"/>
  <c r="AJ29" i="586"/>
  <c r="X29" i="586"/>
  <c r="T29" i="586"/>
  <c r="V29" i="586" s="1"/>
  <c r="L29" i="586"/>
  <c r="K29" i="586" s="1"/>
  <c r="H29" i="586"/>
  <c r="E29" i="586"/>
  <c r="AT28" i="586"/>
  <c r="AJ28" i="586"/>
  <c r="X28" i="586"/>
  <c r="T28" i="586"/>
  <c r="V28" i="586" s="1"/>
  <c r="L28" i="586"/>
  <c r="M28" i="586" s="1"/>
  <c r="H28" i="586"/>
  <c r="E28" i="586"/>
  <c r="AT27" i="586"/>
  <c r="AJ27" i="586"/>
  <c r="X27" i="586"/>
  <c r="T27" i="586"/>
  <c r="V27" i="586" s="1"/>
  <c r="L27" i="586"/>
  <c r="K27" i="586" s="1"/>
  <c r="H27" i="586"/>
  <c r="E27" i="586"/>
  <c r="AT26" i="586"/>
  <c r="AJ26" i="586"/>
  <c r="X26" i="586"/>
  <c r="T26" i="586"/>
  <c r="V26" i="586" s="1"/>
  <c r="L26" i="586"/>
  <c r="M26" i="586" s="1"/>
  <c r="H26" i="586"/>
  <c r="E26" i="586"/>
  <c r="AT25" i="586"/>
  <c r="AJ25" i="586"/>
  <c r="X25" i="586"/>
  <c r="T25" i="586"/>
  <c r="V25" i="586" s="1"/>
  <c r="L25" i="586"/>
  <c r="K25" i="586" s="1"/>
  <c r="H25" i="586"/>
  <c r="E25" i="586"/>
  <c r="AT24" i="586"/>
  <c r="AJ24" i="586"/>
  <c r="X24" i="586"/>
  <c r="T24" i="586"/>
  <c r="V24" i="586" s="1"/>
  <c r="L24" i="586"/>
  <c r="M24" i="586" s="1"/>
  <c r="H24" i="586"/>
  <c r="E24" i="586"/>
  <c r="AT23" i="586"/>
  <c r="AJ23" i="586"/>
  <c r="X23" i="586"/>
  <c r="T23" i="586"/>
  <c r="V23" i="586" s="1"/>
  <c r="L23" i="586"/>
  <c r="K23" i="586" s="1"/>
  <c r="H23" i="586"/>
  <c r="E23" i="586"/>
  <c r="AT22" i="586"/>
  <c r="AJ22" i="586"/>
  <c r="X22" i="586"/>
  <c r="T22" i="586"/>
  <c r="V22" i="586" s="1"/>
  <c r="L22" i="586"/>
  <c r="M22" i="586" s="1"/>
  <c r="H22" i="586"/>
  <c r="E22" i="586"/>
  <c r="AT21" i="586"/>
  <c r="AJ21" i="586"/>
  <c r="X21" i="586"/>
  <c r="T21" i="586"/>
  <c r="V21" i="586" s="1"/>
  <c r="L21" i="586"/>
  <c r="K21" i="586" s="1"/>
  <c r="H21" i="586"/>
  <c r="E21" i="586"/>
  <c r="AT20" i="586"/>
  <c r="AJ20" i="586"/>
  <c r="X20" i="586"/>
  <c r="T20" i="586"/>
  <c r="V20" i="586" s="1"/>
  <c r="L20" i="586"/>
  <c r="M20" i="586" s="1"/>
  <c r="H20" i="586"/>
  <c r="E20" i="586"/>
  <c r="AT19" i="586"/>
  <c r="AJ19" i="586"/>
  <c r="X19" i="586"/>
  <c r="T19" i="586"/>
  <c r="V19" i="586" s="1"/>
  <c r="L19" i="586"/>
  <c r="K19" i="586" s="1"/>
  <c r="H19" i="586"/>
  <c r="E19" i="586"/>
  <c r="AT18" i="586"/>
  <c r="AJ18" i="586"/>
  <c r="X18" i="586"/>
  <c r="T18" i="586"/>
  <c r="V18" i="586" s="1"/>
  <c r="L18" i="586"/>
  <c r="M18" i="586" s="1"/>
  <c r="H18" i="586"/>
  <c r="E18" i="586"/>
  <c r="AT17" i="586"/>
  <c r="AJ17" i="586"/>
  <c r="X17" i="586"/>
  <c r="T17" i="586"/>
  <c r="V17" i="586" s="1"/>
  <c r="L17" i="586"/>
  <c r="K17" i="586" s="1"/>
  <c r="H17" i="586"/>
  <c r="E17" i="586"/>
  <c r="AT16" i="586"/>
  <c r="AJ16" i="586"/>
  <c r="X16" i="586"/>
  <c r="T16" i="586"/>
  <c r="V16" i="586" s="1"/>
  <c r="L16" i="586"/>
  <c r="M16" i="586" s="1"/>
  <c r="H16" i="586"/>
  <c r="E16" i="586"/>
  <c r="AT15" i="586"/>
  <c r="AJ15" i="586"/>
  <c r="X15" i="586"/>
  <c r="T15" i="586"/>
  <c r="V15" i="586" s="1"/>
  <c r="L15" i="586"/>
  <c r="K15" i="586" s="1"/>
  <c r="H15" i="586"/>
  <c r="E15" i="586"/>
  <c r="AT14" i="586"/>
  <c r="AJ14" i="586"/>
  <c r="X14" i="586"/>
  <c r="T14" i="586"/>
  <c r="V14" i="586" s="1"/>
  <c r="L14" i="586"/>
  <c r="M14" i="586" s="1"/>
  <c r="H14" i="586"/>
  <c r="E14" i="586"/>
  <c r="AT13" i="586"/>
  <c r="AJ13" i="586"/>
  <c r="X13" i="586"/>
  <c r="T13" i="586"/>
  <c r="V13" i="586" s="1"/>
  <c r="L13" i="586"/>
  <c r="K13" i="586" s="1"/>
  <c r="H13" i="586"/>
  <c r="E13" i="586"/>
  <c r="AT12" i="586"/>
  <c r="AT36" i="586" s="1"/>
  <c r="AJ12" i="586"/>
  <c r="X12" i="586"/>
  <c r="M12" i="586"/>
  <c r="L12" i="586"/>
  <c r="K12" i="586"/>
  <c r="H12" i="586"/>
  <c r="E12" i="586"/>
  <c r="B57" i="585"/>
  <c r="B56" i="585"/>
  <c r="U35" i="587" l="1"/>
  <c r="U34" i="587"/>
  <c r="AK33" i="587"/>
  <c r="U33" i="587"/>
  <c r="K32" i="587"/>
  <c r="V32" i="587"/>
  <c r="AK32" i="587" s="1"/>
  <c r="U31" i="587"/>
  <c r="M31" i="587"/>
  <c r="M30" i="587"/>
  <c r="U30" i="587"/>
  <c r="K29" i="587"/>
  <c r="U29" i="587"/>
  <c r="M28" i="587"/>
  <c r="U28" i="587"/>
  <c r="K27" i="587"/>
  <c r="U27" i="587"/>
  <c r="K26" i="587"/>
  <c r="U26" i="587"/>
  <c r="M25" i="587"/>
  <c r="U25" i="587"/>
  <c r="M24" i="587"/>
  <c r="U24" i="587"/>
  <c r="K23" i="587"/>
  <c r="U23" i="587"/>
  <c r="K22" i="587"/>
  <c r="U22" i="587"/>
  <c r="M21" i="587"/>
  <c r="U21" i="587"/>
  <c r="K20" i="587"/>
  <c r="U20" i="587"/>
  <c r="M19" i="587"/>
  <c r="U19" i="587"/>
  <c r="M18" i="587"/>
  <c r="U18" i="587"/>
  <c r="K17" i="587"/>
  <c r="U17" i="587"/>
  <c r="K16" i="587"/>
  <c r="U16" i="587"/>
  <c r="M15" i="587"/>
  <c r="V15" i="587"/>
  <c r="AK15" i="587" s="1"/>
  <c r="M14" i="587"/>
  <c r="U14" i="587"/>
  <c r="V13" i="587"/>
  <c r="AJ36" i="587"/>
  <c r="U12" i="587"/>
  <c r="AK35" i="586"/>
  <c r="M33" i="586"/>
  <c r="AK31" i="586"/>
  <c r="K30" i="586"/>
  <c r="K28" i="586"/>
  <c r="U27" i="586"/>
  <c r="K26" i="586"/>
  <c r="U26" i="586"/>
  <c r="U25" i="586"/>
  <c r="K24" i="586"/>
  <c r="U24" i="586"/>
  <c r="AK23" i="586"/>
  <c r="K22" i="586"/>
  <c r="K20" i="586"/>
  <c r="K18" i="586"/>
  <c r="AK18" i="586"/>
  <c r="U17" i="586"/>
  <c r="K16" i="586"/>
  <c r="U16" i="586"/>
  <c r="AK14" i="586"/>
  <c r="K14" i="586"/>
  <c r="AK13" i="587"/>
  <c r="U13" i="587"/>
  <c r="U15" i="587"/>
  <c r="V34" i="587"/>
  <c r="AK34" i="587" s="1"/>
  <c r="V35" i="587"/>
  <c r="AK35" i="587" s="1"/>
  <c r="V12" i="587"/>
  <c r="AK12" i="587" s="1"/>
  <c r="V14" i="587"/>
  <c r="AK14" i="587" s="1"/>
  <c r="V16" i="587"/>
  <c r="AK16" i="587" s="1"/>
  <c r="V17" i="587"/>
  <c r="AK17" i="587" s="1"/>
  <c r="V18" i="587"/>
  <c r="AK18" i="587" s="1"/>
  <c r="V19" i="587"/>
  <c r="AK19" i="587" s="1"/>
  <c r="V20" i="587"/>
  <c r="AK20" i="587" s="1"/>
  <c r="V21" i="587"/>
  <c r="AK21" i="587" s="1"/>
  <c r="V22" i="587"/>
  <c r="AK22" i="587" s="1"/>
  <c r="V23" i="587"/>
  <c r="AK23" i="587" s="1"/>
  <c r="V24" i="587"/>
  <c r="AK24" i="587" s="1"/>
  <c r="V25" i="587"/>
  <c r="AK25" i="587" s="1"/>
  <c r="V26" i="587"/>
  <c r="AK26" i="587" s="1"/>
  <c r="V27" i="587"/>
  <c r="AK27" i="587" s="1"/>
  <c r="V28" i="587"/>
  <c r="AK28" i="587" s="1"/>
  <c r="V29" i="587"/>
  <c r="AK29" i="587" s="1"/>
  <c r="V30" i="587"/>
  <c r="AK30" i="587" s="1"/>
  <c r="V31" i="587"/>
  <c r="AK31" i="587" s="1"/>
  <c r="M34" i="587"/>
  <c r="M35" i="587"/>
  <c r="T36" i="587"/>
  <c r="K33" i="587"/>
  <c r="U32" i="587"/>
  <c r="AK13" i="586"/>
  <c r="AK24" i="586"/>
  <c r="AK21" i="586"/>
  <c r="AK22" i="586"/>
  <c r="AK26" i="586"/>
  <c r="AK27" i="586"/>
  <c r="AK29" i="586"/>
  <c r="AK30" i="586"/>
  <c r="AJ36" i="586"/>
  <c r="AK15" i="586"/>
  <c r="AK16" i="586"/>
  <c r="AK17" i="586"/>
  <c r="AK19" i="586"/>
  <c r="AK20" i="586"/>
  <c r="AK28" i="586"/>
  <c r="AK25" i="586"/>
  <c r="U13" i="586"/>
  <c r="U20" i="586"/>
  <c r="U21" i="586"/>
  <c r="U28" i="586"/>
  <c r="U29" i="586"/>
  <c r="U14" i="586"/>
  <c r="U15" i="586"/>
  <c r="U22" i="586"/>
  <c r="U23" i="586"/>
  <c r="U30" i="586"/>
  <c r="U31" i="586"/>
  <c r="V33" i="586"/>
  <c r="AK33" i="586" s="1"/>
  <c r="U18" i="586"/>
  <c r="U19" i="586"/>
  <c r="AK34" i="586"/>
  <c r="M13" i="586"/>
  <c r="M15" i="586"/>
  <c r="M17" i="586"/>
  <c r="M19" i="586"/>
  <c r="M21" i="586"/>
  <c r="M23" i="586"/>
  <c r="M25" i="586"/>
  <c r="M27" i="586"/>
  <c r="M29" i="586"/>
  <c r="M31" i="586"/>
  <c r="T36" i="586"/>
  <c r="V12" i="586"/>
  <c r="AK12" i="586" s="1"/>
  <c r="U12" i="586"/>
  <c r="AK32" i="586"/>
  <c r="K32" i="586"/>
  <c r="U32" i="586"/>
  <c r="K34" i="586"/>
  <c r="U34" i="586"/>
  <c r="K35" i="586"/>
  <c r="U35" i="586"/>
  <c r="V36" i="587" l="1"/>
  <c r="AK36" i="587" s="1"/>
  <c r="U36" i="587"/>
  <c r="V36" i="586"/>
  <c r="AK36" i="586" s="1"/>
  <c r="U36" i="586"/>
  <c r="AI11" i="585" l="1"/>
  <c r="AI8" i="585" s="1"/>
  <c r="S11" i="585"/>
  <c r="T12" i="585" s="1"/>
  <c r="AU36" i="585"/>
  <c r="AS36" i="585"/>
  <c r="AT35" i="585"/>
  <c r="AJ35" i="585"/>
  <c r="X35" i="585"/>
  <c r="T35" i="585"/>
  <c r="V35" i="585" s="1"/>
  <c r="L35" i="585"/>
  <c r="K35" i="585" s="1"/>
  <c r="H35" i="585"/>
  <c r="E35" i="585"/>
  <c r="AT34" i="585"/>
  <c r="AJ34" i="585"/>
  <c r="X34" i="585"/>
  <c r="T34" i="585"/>
  <c r="V34" i="585" s="1"/>
  <c r="L34" i="585"/>
  <c r="M34" i="585" s="1"/>
  <c r="K34" i="585"/>
  <c r="H34" i="585"/>
  <c r="E34" i="585"/>
  <c r="AZ33" i="585"/>
  <c r="AT33" i="585"/>
  <c r="AT36" i="585" s="1"/>
  <c r="AJ33" i="585"/>
  <c r="X33" i="585"/>
  <c r="T33" i="585"/>
  <c r="V33" i="585" s="1"/>
  <c r="L33" i="585"/>
  <c r="K33" i="585" s="1"/>
  <c r="H33" i="585"/>
  <c r="E33" i="585"/>
  <c r="AJ32" i="585"/>
  <c r="X32" i="585"/>
  <c r="T32" i="585"/>
  <c r="V32" i="585" s="1"/>
  <c r="M32" i="585"/>
  <c r="L32" i="585"/>
  <c r="K32" i="585" s="1"/>
  <c r="H32" i="585"/>
  <c r="E32" i="585"/>
  <c r="AJ31" i="585"/>
  <c r="X31" i="585"/>
  <c r="T31" i="585"/>
  <c r="V31" i="585" s="1"/>
  <c r="L31" i="585"/>
  <c r="K31" i="585" s="1"/>
  <c r="H31" i="585"/>
  <c r="E31" i="585"/>
  <c r="AT30" i="585"/>
  <c r="AJ30" i="585"/>
  <c r="X30" i="585"/>
  <c r="T30" i="585"/>
  <c r="V30" i="585" s="1"/>
  <c r="L30" i="585"/>
  <c r="K30" i="585" s="1"/>
  <c r="H30" i="585"/>
  <c r="E30" i="585"/>
  <c r="AT29" i="585"/>
  <c r="AJ29" i="585"/>
  <c r="X29" i="585"/>
  <c r="T29" i="585"/>
  <c r="V29" i="585" s="1"/>
  <c r="L29" i="585"/>
  <c r="K29" i="585" s="1"/>
  <c r="H29" i="585"/>
  <c r="E29" i="585"/>
  <c r="AT28" i="585"/>
  <c r="AJ28" i="585"/>
  <c r="X28" i="585"/>
  <c r="T28" i="585"/>
  <c r="V28" i="585" s="1"/>
  <c r="L28" i="585"/>
  <c r="K28" i="585" s="1"/>
  <c r="H28" i="585"/>
  <c r="E28" i="585"/>
  <c r="AT27" i="585"/>
  <c r="AJ27" i="585"/>
  <c r="X27" i="585"/>
  <c r="T27" i="585"/>
  <c r="V27" i="585" s="1"/>
  <c r="L27" i="585"/>
  <c r="K27" i="585" s="1"/>
  <c r="H27" i="585"/>
  <c r="E27" i="585"/>
  <c r="AT26" i="585"/>
  <c r="AJ26" i="585"/>
  <c r="X26" i="585"/>
  <c r="T26" i="585"/>
  <c r="V26" i="585" s="1"/>
  <c r="L26" i="585"/>
  <c r="K26" i="585" s="1"/>
  <c r="H26" i="585"/>
  <c r="E26" i="585"/>
  <c r="AT25" i="585"/>
  <c r="AJ25" i="585"/>
  <c r="X25" i="585"/>
  <c r="T25" i="585"/>
  <c r="V25" i="585" s="1"/>
  <c r="M25" i="585"/>
  <c r="L25" i="585"/>
  <c r="K25" i="585" s="1"/>
  <c r="H25" i="585"/>
  <c r="E25" i="585"/>
  <c r="AT24" i="585"/>
  <c r="AJ24" i="585"/>
  <c r="X24" i="585"/>
  <c r="T24" i="585"/>
  <c r="V24" i="585" s="1"/>
  <c r="L24" i="585"/>
  <c r="K24" i="585" s="1"/>
  <c r="H24" i="585"/>
  <c r="E24" i="585"/>
  <c r="AT23" i="585"/>
  <c r="AJ23" i="585"/>
  <c r="X23" i="585"/>
  <c r="T23" i="585"/>
  <c r="V23" i="585" s="1"/>
  <c r="M23" i="585"/>
  <c r="L23" i="585"/>
  <c r="K23" i="585" s="1"/>
  <c r="H23" i="585"/>
  <c r="E23" i="585"/>
  <c r="AT22" i="585"/>
  <c r="AJ22" i="585"/>
  <c r="X22" i="585"/>
  <c r="T22" i="585"/>
  <c r="V22" i="585" s="1"/>
  <c r="L22" i="585"/>
  <c r="K22" i="585" s="1"/>
  <c r="H22" i="585"/>
  <c r="E22" i="585"/>
  <c r="AT21" i="585"/>
  <c r="AJ21" i="585"/>
  <c r="X21" i="585"/>
  <c r="T21" i="585"/>
  <c r="V21" i="585" s="1"/>
  <c r="L21" i="585"/>
  <c r="K21" i="585" s="1"/>
  <c r="H21" i="585"/>
  <c r="E21" i="585"/>
  <c r="AT20" i="585"/>
  <c r="AJ20" i="585"/>
  <c r="X20" i="585"/>
  <c r="T20" i="585"/>
  <c r="V20" i="585" s="1"/>
  <c r="L20" i="585"/>
  <c r="K20" i="585" s="1"/>
  <c r="H20" i="585"/>
  <c r="E20" i="585"/>
  <c r="AT19" i="585"/>
  <c r="AJ19" i="585"/>
  <c r="X19" i="585"/>
  <c r="T19" i="585"/>
  <c r="V19" i="585" s="1"/>
  <c r="L19" i="585"/>
  <c r="K19" i="585" s="1"/>
  <c r="H19" i="585"/>
  <c r="E19" i="585"/>
  <c r="AT18" i="585"/>
  <c r="AJ18" i="585"/>
  <c r="X18" i="585"/>
  <c r="T18" i="585"/>
  <c r="V18" i="585" s="1"/>
  <c r="L18" i="585"/>
  <c r="K18" i="585" s="1"/>
  <c r="H18" i="585"/>
  <c r="E18" i="585"/>
  <c r="AT17" i="585"/>
  <c r="AJ17" i="585"/>
  <c r="X17" i="585"/>
  <c r="T17" i="585"/>
  <c r="V17" i="585" s="1"/>
  <c r="L17" i="585"/>
  <c r="K17" i="585" s="1"/>
  <c r="H17" i="585"/>
  <c r="E17" i="585"/>
  <c r="AT16" i="585"/>
  <c r="AJ16" i="585"/>
  <c r="X16" i="585"/>
  <c r="T16" i="585"/>
  <c r="V16" i="585" s="1"/>
  <c r="L16" i="585"/>
  <c r="K16" i="585" s="1"/>
  <c r="H16" i="585"/>
  <c r="E16" i="585"/>
  <c r="AT15" i="585"/>
  <c r="AJ15" i="585"/>
  <c r="X15" i="585"/>
  <c r="T15" i="585"/>
  <c r="V15" i="585" s="1"/>
  <c r="L15" i="585"/>
  <c r="K15" i="585" s="1"/>
  <c r="H15" i="585"/>
  <c r="E15" i="585"/>
  <c r="AT14" i="585"/>
  <c r="AJ14" i="585"/>
  <c r="X14" i="585"/>
  <c r="T14" i="585"/>
  <c r="V14" i="585" s="1"/>
  <c r="L14" i="585"/>
  <c r="K14" i="585" s="1"/>
  <c r="H14" i="585"/>
  <c r="E14" i="585"/>
  <c r="AT13" i="585"/>
  <c r="AJ13" i="585"/>
  <c r="X13" i="585"/>
  <c r="T13" i="585"/>
  <c r="V13" i="585" s="1"/>
  <c r="L13" i="585"/>
  <c r="K13" i="585" s="1"/>
  <c r="H13" i="585"/>
  <c r="E13" i="585"/>
  <c r="AT12" i="585"/>
  <c r="AJ12" i="585"/>
  <c r="X12" i="585"/>
  <c r="M12" i="585"/>
  <c r="L12" i="585"/>
  <c r="K12" i="585" s="1"/>
  <c r="H12" i="585"/>
  <c r="E12" i="585"/>
  <c r="B56" i="583"/>
  <c r="B55" i="583"/>
  <c r="AK35" i="585" l="1"/>
  <c r="AK33" i="585"/>
  <c r="M31" i="585"/>
  <c r="M30" i="585"/>
  <c r="M29" i="585"/>
  <c r="M28" i="585"/>
  <c r="M27" i="585"/>
  <c r="M26" i="585"/>
  <c r="M24" i="585"/>
  <c r="M22" i="585"/>
  <c r="M21" i="585"/>
  <c r="M20" i="585"/>
  <c r="M19" i="585"/>
  <c r="M18" i="585"/>
  <c r="M17" i="585"/>
  <c r="M16" i="585"/>
  <c r="M15" i="585"/>
  <c r="M14" i="585"/>
  <c r="AJ36" i="585"/>
  <c r="M13" i="585"/>
  <c r="AK34" i="585"/>
  <c r="AK32" i="585"/>
  <c r="U35" i="585"/>
  <c r="U32" i="585"/>
  <c r="U34" i="585"/>
  <c r="U33" i="585"/>
  <c r="T36" i="585"/>
  <c r="M35" i="585"/>
  <c r="AK13" i="585"/>
  <c r="AK14" i="585"/>
  <c r="AK15" i="585"/>
  <c r="AK16" i="585"/>
  <c r="AK17" i="585"/>
  <c r="AK18" i="585"/>
  <c r="AK19" i="585"/>
  <c r="AK20" i="585"/>
  <c r="AK21" i="585"/>
  <c r="AK22" i="585"/>
  <c r="AK23" i="585"/>
  <c r="AK24" i="585"/>
  <c r="AK25" i="585"/>
  <c r="AK26" i="585"/>
  <c r="AK28" i="585"/>
  <c r="AK29" i="585"/>
  <c r="AK30" i="585"/>
  <c r="AK31" i="585"/>
  <c r="U12" i="585"/>
  <c r="U13" i="585"/>
  <c r="U14" i="585"/>
  <c r="U15" i="585"/>
  <c r="U16" i="585"/>
  <c r="U17" i="585"/>
  <c r="U18" i="585"/>
  <c r="U19" i="585"/>
  <c r="U20" i="585"/>
  <c r="U21" i="585"/>
  <c r="U22" i="585"/>
  <c r="U23" i="585"/>
  <c r="U24" i="585"/>
  <c r="U25" i="585"/>
  <c r="U26" i="585"/>
  <c r="U27" i="585"/>
  <c r="AK27" i="585"/>
  <c r="U28" i="585"/>
  <c r="U29" i="585"/>
  <c r="U30" i="585"/>
  <c r="U31" i="585"/>
  <c r="M33" i="585"/>
  <c r="V12" i="585"/>
  <c r="AK12" i="585" s="1"/>
  <c r="AI11" i="583"/>
  <c r="S11" i="583"/>
  <c r="U36" i="585" l="1"/>
  <c r="V36" i="585"/>
  <c r="AK36" i="585" s="1"/>
  <c r="B55" i="582" l="1"/>
  <c r="B54" i="582"/>
  <c r="AI11" i="582" l="1"/>
  <c r="S11" i="582"/>
  <c r="B55" i="581" l="1"/>
  <c r="B54" i="581"/>
  <c r="AI11" i="581" l="1"/>
  <c r="S11" i="581"/>
  <c r="B56" i="580"/>
  <c r="B55" i="580"/>
  <c r="AU36" i="583" l="1"/>
  <c r="AS36" i="583"/>
  <c r="AT35" i="583"/>
  <c r="AJ35" i="583"/>
  <c r="X35" i="583"/>
  <c r="T35" i="583"/>
  <c r="L35" i="583"/>
  <c r="K35" i="583" s="1"/>
  <c r="H35" i="583"/>
  <c r="E35" i="583"/>
  <c r="AT34" i="583"/>
  <c r="AJ34" i="583"/>
  <c r="X34" i="583"/>
  <c r="T34" i="583"/>
  <c r="L34" i="583"/>
  <c r="K34" i="583" s="1"/>
  <c r="H34" i="583"/>
  <c r="E34" i="583"/>
  <c r="AZ33" i="583"/>
  <c r="AT33" i="583"/>
  <c r="AT36" i="583" s="1"/>
  <c r="AJ33" i="583"/>
  <c r="X33" i="583"/>
  <c r="T33" i="583"/>
  <c r="L33" i="583"/>
  <c r="M33" i="583" s="1"/>
  <c r="H33" i="583"/>
  <c r="E33" i="583"/>
  <c r="AJ32" i="583"/>
  <c r="X32" i="583"/>
  <c r="T32" i="583"/>
  <c r="L32" i="583"/>
  <c r="K32" i="583" s="1"/>
  <c r="H32" i="583"/>
  <c r="E32" i="583"/>
  <c r="AJ31" i="583"/>
  <c r="X31" i="583"/>
  <c r="T31" i="583"/>
  <c r="L31" i="583"/>
  <c r="K31" i="583" s="1"/>
  <c r="H31" i="583"/>
  <c r="E31" i="583"/>
  <c r="AT30" i="583"/>
  <c r="AJ30" i="583"/>
  <c r="X30" i="583"/>
  <c r="T30" i="583"/>
  <c r="U30" i="583" s="1"/>
  <c r="L30" i="583"/>
  <c r="M30" i="583" s="1"/>
  <c r="H30" i="583"/>
  <c r="E30" i="583"/>
  <c r="AT29" i="583"/>
  <c r="AJ29" i="583"/>
  <c r="X29" i="583"/>
  <c r="T29" i="583"/>
  <c r="L29" i="583"/>
  <c r="K29" i="583" s="1"/>
  <c r="H29" i="583"/>
  <c r="E29" i="583"/>
  <c r="AT28" i="583"/>
  <c r="AJ28" i="583"/>
  <c r="X28" i="583"/>
  <c r="T28" i="583"/>
  <c r="U28" i="583" s="1"/>
  <c r="L28" i="583"/>
  <c r="M28" i="583" s="1"/>
  <c r="H28" i="583"/>
  <c r="E28" i="583"/>
  <c r="AT27" i="583"/>
  <c r="AJ27" i="583"/>
  <c r="X27" i="583"/>
  <c r="T27" i="583"/>
  <c r="L27" i="583"/>
  <c r="K27" i="583" s="1"/>
  <c r="H27" i="583"/>
  <c r="E27" i="583"/>
  <c r="AT26" i="583"/>
  <c r="AJ26" i="583"/>
  <c r="X26" i="583"/>
  <c r="T26" i="583"/>
  <c r="U26" i="583" s="1"/>
  <c r="L26" i="583"/>
  <c r="M26" i="583" s="1"/>
  <c r="H26" i="583"/>
  <c r="E26" i="583"/>
  <c r="AT25" i="583"/>
  <c r="AJ25" i="583"/>
  <c r="X25" i="583"/>
  <c r="T25" i="583"/>
  <c r="L25" i="583"/>
  <c r="K25" i="583" s="1"/>
  <c r="H25" i="583"/>
  <c r="E25" i="583"/>
  <c r="AT24" i="583"/>
  <c r="AJ24" i="583"/>
  <c r="X24" i="583"/>
  <c r="T24" i="583"/>
  <c r="U24" i="583" s="1"/>
  <c r="L24" i="583"/>
  <c r="M24" i="583" s="1"/>
  <c r="H24" i="583"/>
  <c r="E24" i="583"/>
  <c r="AT23" i="583"/>
  <c r="AJ23" i="583"/>
  <c r="X23" i="583"/>
  <c r="T23" i="583"/>
  <c r="L23" i="583"/>
  <c r="K23" i="583" s="1"/>
  <c r="H23" i="583"/>
  <c r="E23" i="583"/>
  <c r="AT22" i="583"/>
  <c r="AJ22" i="583"/>
  <c r="X22" i="583"/>
  <c r="T22" i="583"/>
  <c r="L22" i="583"/>
  <c r="M22" i="583" s="1"/>
  <c r="H22" i="583"/>
  <c r="E22" i="583"/>
  <c r="AT21" i="583"/>
  <c r="AJ21" i="583"/>
  <c r="X21" i="583"/>
  <c r="T21" i="583"/>
  <c r="L21" i="583"/>
  <c r="M21" i="583" s="1"/>
  <c r="H21" i="583"/>
  <c r="E21" i="583"/>
  <c r="AT20" i="583"/>
  <c r="AJ20" i="583"/>
  <c r="X20" i="583"/>
  <c r="T20" i="583"/>
  <c r="L20" i="583"/>
  <c r="M20" i="583" s="1"/>
  <c r="K20" i="583"/>
  <c r="H20" i="583"/>
  <c r="E20" i="583"/>
  <c r="AT19" i="583"/>
  <c r="AJ19" i="583"/>
  <c r="X19" i="583"/>
  <c r="T19" i="583"/>
  <c r="L19" i="583"/>
  <c r="K19" i="583" s="1"/>
  <c r="H19" i="583"/>
  <c r="E19" i="583"/>
  <c r="AT18" i="583"/>
  <c r="AJ18" i="583"/>
  <c r="X18" i="583"/>
  <c r="T18" i="583"/>
  <c r="L18" i="583"/>
  <c r="M18" i="583" s="1"/>
  <c r="H18" i="583"/>
  <c r="E18" i="583"/>
  <c r="AT17" i="583"/>
  <c r="AJ17" i="583"/>
  <c r="X17" i="583"/>
  <c r="T17" i="583"/>
  <c r="L17" i="583"/>
  <c r="M17" i="583" s="1"/>
  <c r="H17" i="583"/>
  <c r="E17" i="583"/>
  <c r="AT16" i="583"/>
  <c r="AJ16" i="583"/>
  <c r="X16" i="583"/>
  <c r="T16" i="583"/>
  <c r="L16" i="583"/>
  <c r="K16" i="583" s="1"/>
  <c r="H16" i="583"/>
  <c r="E16" i="583"/>
  <c r="AT15" i="583"/>
  <c r="AJ15" i="583"/>
  <c r="X15" i="583"/>
  <c r="T15" i="583"/>
  <c r="L15" i="583"/>
  <c r="K15" i="583" s="1"/>
  <c r="H15" i="583"/>
  <c r="E15" i="583"/>
  <c r="AT14" i="583"/>
  <c r="AJ14" i="583"/>
  <c r="X14" i="583"/>
  <c r="T14" i="583"/>
  <c r="L14" i="583"/>
  <c r="M14" i="583" s="1"/>
  <c r="H14" i="583"/>
  <c r="E14" i="583"/>
  <c r="AT13" i="583"/>
  <c r="AJ13" i="583"/>
  <c r="X13" i="583"/>
  <c r="T13" i="583"/>
  <c r="L13" i="583"/>
  <c r="M13" i="583" s="1"/>
  <c r="H13" i="583"/>
  <c r="E13" i="583"/>
  <c r="AT12" i="583"/>
  <c r="X12" i="583"/>
  <c r="T12" i="583"/>
  <c r="L12" i="583"/>
  <c r="M12" i="583" s="1"/>
  <c r="H12" i="583"/>
  <c r="E12" i="583"/>
  <c r="AJ12" i="583"/>
  <c r="AU36" i="582"/>
  <c r="AS36" i="582"/>
  <c r="AT35" i="582"/>
  <c r="AJ35" i="582"/>
  <c r="X35" i="582"/>
  <c r="T35" i="582"/>
  <c r="L35" i="582"/>
  <c r="M35" i="582" s="1"/>
  <c r="H35" i="582"/>
  <c r="E35" i="582"/>
  <c r="AT34" i="582"/>
  <c r="AJ34" i="582"/>
  <c r="X34" i="582"/>
  <c r="T34" i="582"/>
  <c r="L34" i="582"/>
  <c r="M34" i="582" s="1"/>
  <c r="H34" i="582"/>
  <c r="E34" i="582"/>
  <c r="AZ33" i="582"/>
  <c r="AT33" i="582"/>
  <c r="AT36" i="582" s="1"/>
  <c r="AJ33" i="582"/>
  <c r="X33" i="582"/>
  <c r="T33" i="582"/>
  <c r="L33" i="582"/>
  <c r="M33" i="582" s="1"/>
  <c r="H33" i="582"/>
  <c r="E33" i="582"/>
  <c r="AJ32" i="582"/>
  <c r="X32" i="582"/>
  <c r="T32" i="582"/>
  <c r="L32" i="582"/>
  <c r="M32" i="582" s="1"/>
  <c r="H32" i="582"/>
  <c r="E32" i="582"/>
  <c r="AJ31" i="582"/>
  <c r="X31" i="582"/>
  <c r="T31" i="582"/>
  <c r="L31" i="582"/>
  <c r="K31" i="582" s="1"/>
  <c r="H31" i="582"/>
  <c r="E31" i="582"/>
  <c r="AT30" i="582"/>
  <c r="AJ30" i="582"/>
  <c r="X30" i="582"/>
  <c r="T30" i="582"/>
  <c r="L30" i="582"/>
  <c r="M30" i="582" s="1"/>
  <c r="H30" i="582"/>
  <c r="E30" i="582"/>
  <c r="AT29" i="582"/>
  <c r="AJ29" i="582"/>
  <c r="X29" i="582"/>
  <c r="T29" i="582"/>
  <c r="L29" i="582"/>
  <c r="M29" i="582" s="1"/>
  <c r="H29" i="582"/>
  <c r="E29" i="582"/>
  <c r="AT28" i="582"/>
  <c r="AJ28" i="582"/>
  <c r="X28" i="582"/>
  <c r="T28" i="582"/>
  <c r="L28" i="582"/>
  <c r="K28" i="582" s="1"/>
  <c r="H28" i="582"/>
  <c r="E28" i="582"/>
  <c r="AT27" i="582"/>
  <c r="AJ27" i="582"/>
  <c r="X27" i="582"/>
  <c r="T27" i="582"/>
  <c r="L27" i="582"/>
  <c r="K27" i="582" s="1"/>
  <c r="H27" i="582"/>
  <c r="E27" i="582"/>
  <c r="AT26" i="582"/>
  <c r="AJ26" i="582"/>
  <c r="X26" i="582"/>
  <c r="T26" i="582"/>
  <c r="L26" i="582"/>
  <c r="M26" i="582" s="1"/>
  <c r="H26" i="582"/>
  <c r="E26" i="582"/>
  <c r="AT25" i="582"/>
  <c r="AJ25" i="582"/>
  <c r="X25" i="582"/>
  <c r="T25" i="582"/>
  <c r="L25" i="582"/>
  <c r="M25" i="582" s="1"/>
  <c r="H25" i="582"/>
  <c r="E25" i="582"/>
  <c r="AT24" i="582"/>
  <c r="AJ24" i="582"/>
  <c r="X24" i="582"/>
  <c r="T24" i="582"/>
  <c r="L24" i="582"/>
  <c r="K24" i="582" s="1"/>
  <c r="H24" i="582"/>
  <c r="E24" i="582"/>
  <c r="AT23" i="582"/>
  <c r="AJ23" i="582"/>
  <c r="X23" i="582"/>
  <c r="T23" i="582"/>
  <c r="L23" i="582"/>
  <c r="K23" i="582" s="1"/>
  <c r="H23" i="582"/>
  <c r="E23" i="582"/>
  <c r="AT22" i="582"/>
  <c r="AJ22" i="582"/>
  <c r="X22" i="582"/>
  <c r="T22" i="582"/>
  <c r="L22" i="582"/>
  <c r="M22" i="582" s="1"/>
  <c r="H22" i="582"/>
  <c r="E22" i="582"/>
  <c r="AT21" i="582"/>
  <c r="AJ21" i="582"/>
  <c r="X21" i="582"/>
  <c r="T21" i="582"/>
  <c r="L21" i="582"/>
  <c r="M21" i="582" s="1"/>
  <c r="H21" i="582"/>
  <c r="E21" i="582"/>
  <c r="AT20" i="582"/>
  <c r="AJ20" i="582"/>
  <c r="X20" i="582"/>
  <c r="T20" i="582"/>
  <c r="L20" i="582"/>
  <c r="K20" i="582" s="1"/>
  <c r="H20" i="582"/>
  <c r="E20" i="582"/>
  <c r="AT19" i="582"/>
  <c r="AJ19" i="582"/>
  <c r="X19" i="582"/>
  <c r="T19" i="582"/>
  <c r="L19" i="582"/>
  <c r="K19" i="582" s="1"/>
  <c r="H19" i="582"/>
  <c r="E19" i="582"/>
  <c r="AT18" i="582"/>
  <c r="AJ18" i="582"/>
  <c r="X18" i="582"/>
  <c r="T18" i="582"/>
  <c r="L18" i="582"/>
  <c r="M18" i="582" s="1"/>
  <c r="H18" i="582"/>
  <c r="E18" i="582"/>
  <c r="AT17" i="582"/>
  <c r="AJ17" i="582"/>
  <c r="X17" i="582"/>
  <c r="T17" i="582"/>
  <c r="L17" i="582"/>
  <c r="M17" i="582" s="1"/>
  <c r="H17" i="582"/>
  <c r="E17" i="582"/>
  <c r="AT16" i="582"/>
  <c r="AJ16" i="582"/>
  <c r="X16" i="582"/>
  <c r="T16" i="582"/>
  <c r="L16" i="582"/>
  <c r="K16" i="582" s="1"/>
  <c r="H16" i="582"/>
  <c r="E16" i="582"/>
  <c r="AT15" i="582"/>
  <c r="AJ15" i="582"/>
  <c r="X15" i="582"/>
  <c r="T15" i="582"/>
  <c r="L15" i="582"/>
  <c r="K15" i="582" s="1"/>
  <c r="H15" i="582"/>
  <c r="E15" i="582"/>
  <c r="AT14" i="582"/>
  <c r="AJ14" i="582"/>
  <c r="X14" i="582"/>
  <c r="T14" i="582"/>
  <c r="L14" i="582"/>
  <c r="M14" i="582" s="1"/>
  <c r="H14" i="582"/>
  <c r="E14" i="582"/>
  <c r="AT13" i="582"/>
  <c r="AJ13" i="582"/>
  <c r="X13" i="582"/>
  <c r="T13" i="582"/>
  <c r="L13" i="582"/>
  <c r="M13" i="582" s="1"/>
  <c r="H13" i="582"/>
  <c r="E13" i="582"/>
  <c r="AT12" i="582"/>
  <c r="X12" i="582"/>
  <c r="T12" i="582"/>
  <c r="L12" i="582"/>
  <c r="M12" i="582" s="1"/>
  <c r="K12" i="582"/>
  <c r="H12" i="582"/>
  <c r="E12" i="582"/>
  <c r="AI8" i="582"/>
  <c r="AU36" i="581"/>
  <c r="AS36" i="581"/>
  <c r="AT35" i="581"/>
  <c r="AJ35" i="581"/>
  <c r="X35" i="581"/>
  <c r="T35" i="581"/>
  <c r="L35" i="581"/>
  <c r="K35" i="581" s="1"/>
  <c r="H35" i="581"/>
  <c r="E35" i="581"/>
  <c r="AT34" i="581"/>
  <c r="AJ34" i="581"/>
  <c r="X34" i="581"/>
  <c r="T34" i="581"/>
  <c r="L34" i="581"/>
  <c r="K34" i="581" s="1"/>
  <c r="H34" i="581"/>
  <c r="E34" i="581"/>
  <c r="AZ33" i="581"/>
  <c r="AT33" i="581"/>
  <c r="AJ33" i="581"/>
  <c r="X33" i="581"/>
  <c r="T33" i="581"/>
  <c r="L33" i="581"/>
  <c r="M33" i="581" s="1"/>
  <c r="H33" i="581"/>
  <c r="E33" i="581"/>
  <c r="AJ32" i="581"/>
  <c r="X32" i="581"/>
  <c r="T32" i="581"/>
  <c r="U32" i="581" s="1"/>
  <c r="L32" i="581"/>
  <c r="K32" i="581" s="1"/>
  <c r="H32" i="581"/>
  <c r="E32" i="581"/>
  <c r="AJ31" i="581"/>
  <c r="X31" i="581"/>
  <c r="T31" i="581"/>
  <c r="V31" i="581" s="1"/>
  <c r="L31" i="581"/>
  <c r="M31" i="581" s="1"/>
  <c r="H31" i="581"/>
  <c r="E31" i="581"/>
  <c r="AT30" i="581"/>
  <c r="AJ30" i="581"/>
  <c r="X30" i="581"/>
  <c r="T30" i="581"/>
  <c r="V30" i="581" s="1"/>
  <c r="L30" i="581"/>
  <c r="M30" i="581" s="1"/>
  <c r="K30" i="581"/>
  <c r="H30" i="581"/>
  <c r="E30" i="581"/>
  <c r="AT29" i="581"/>
  <c r="AJ29" i="581"/>
  <c r="X29" i="581"/>
  <c r="T29" i="581"/>
  <c r="U29" i="581" s="1"/>
  <c r="L29" i="581"/>
  <c r="K29" i="581" s="1"/>
  <c r="H29" i="581"/>
  <c r="E29" i="581"/>
  <c r="AT28" i="581"/>
  <c r="AJ28" i="581"/>
  <c r="X28" i="581"/>
  <c r="T28" i="581"/>
  <c r="V28" i="581" s="1"/>
  <c r="M28" i="581"/>
  <c r="L28" i="581"/>
  <c r="K28" i="581" s="1"/>
  <c r="H28" i="581"/>
  <c r="E28" i="581"/>
  <c r="AT27" i="581"/>
  <c r="AJ27" i="581"/>
  <c r="X27" i="581"/>
  <c r="T27" i="581"/>
  <c r="V27" i="581" s="1"/>
  <c r="L27" i="581"/>
  <c r="M27" i="581" s="1"/>
  <c r="H27" i="581"/>
  <c r="E27" i="581"/>
  <c r="AT26" i="581"/>
  <c r="AJ26" i="581"/>
  <c r="X26" i="581"/>
  <c r="T26" i="581"/>
  <c r="U26" i="581" s="1"/>
  <c r="L26" i="581"/>
  <c r="K26" i="581" s="1"/>
  <c r="H26" i="581"/>
  <c r="E26" i="581"/>
  <c r="AT25" i="581"/>
  <c r="AJ25" i="581"/>
  <c r="X25" i="581"/>
  <c r="T25" i="581"/>
  <c r="V25" i="581" s="1"/>
  <c r="L25" i="581"/>
  <c r="K25" i="581" s="1"/>
  <c r="H25" i="581"/>
  <c r="E25" i="581"/>
  <c r="AT24" i="581"/>
  <c r="AJ24" i="581"/>
  <c r="X24" i="581"/>
  <c r="T24" i="581"/>
  <c r="V24" i="581" s="1"/>
  <c r="M24" i="581"/>
  <c r="L24" i="581"/>
  <c r="K24" i="581"/>
  <c r="H24" i="581"/>
  <c r="E24" i="581"/>
  <c r="AT23" i="581"/>
  <c r="AJ23" i="581"/>
  <c r="X23" i="581"/>
  <c r="T23" i="581"/>
  <c r="V23" i="581" s="1"/>
  <c r="L23" i="581"/>
  <c r="M23" i="581" s="1"/>
  <c r="H23" i="581"/>
  <c r="E23" i="581"/>
  <c r="AT22" i="581"/>
  <c r="AJ22" i="581"/>
  <c r="X22" i="581"/>
  <c r="T22" i="581"/>
  <c r="M22" i="581"/>
  <c r="L22" i="581"/>
  <c r="K22" i="581"/>
  <c r="H22" i="581"/>
  <c r="E22" i="581"/>
  <c r="AT21" i="581"/>
  <c r="AJ21" i="581"/>
  <c r="X21" i="581"/>
  <c r="T21" i="581"/>
  <c r="L21" i="581"/>
  <c r="M21" i="581" s="1"/>
  <c r="H21" i="581"/>
  <c r="E21" i="581"/>
  <c r="AT20" i="581"/>
  <c r="AJ20" i="581"/>
  <c r="X20" i="581"/>
  <c r="T20" i="581"/>
  <c r="L20" i="581"/>
  <c r="K20" i="581" s="1"/>
  <c r="H20" i="581"/>
  <c r="E20" i="581"/>
  <c r="AT19" i="581"/>
  <c r="AJ19" i="581"/>
  <c r="X19" i="581"/>
  <c r="T19" i="581"/>
  <c r="L19" i="581"/>
  <c r="M19" i="581" s="1"/>
  <c r="H19" i="581"/>
  <c r="E19" i="581"/>
  <c r="AT18" i="581"/>
  <c r="AJ18" i="581"/>
  <c r="X18" i="581"/>
  <c r="T18" i="581"/>
  <c r="L18" i="581"/>
  <c r="K18" i="581" s="1"/>
  <c r="H18" i="581"/>
  <c r="E18" i="581"/>
  <c r="AT17" i="581"/>
  <c r="AJ17" i="581"/>
  <c r="X17" i="581"/>
  <c r="T17" i="581"/>
  <c r="L17" i="581"/>
  <c r="M17" i="581" s="1"/>
  <c r="H17" i="581"/>
  <c r="E17" i="581"/>
  <c r="AT16" i="581"/>
  <c r="AJ16" i="581"/>
  <c r="X16" i="581"/>
  <c r="T16" i="581"/>
  <c r="L16" i="581"/>
  <c r="K16" i="581" s="1"/>
  <c r="H16" i="581"/>
  <c r="E16" i="581"/>
  <c r="AT15" i="581"/>
  <c r="AJ15" i="581"/>
  <c r="X15" i="581"/>
  <c r="T15" i="581"/>
  <c r="L15" i="581"/>
  <c r="M15" i="581" s="1"/>
  <c r="H15" i="581"/>
  <c r="E15" i="581"/>
  <c r="AT14" i="581"/>
  <c r="AJ14" i="581"/>
  <c r="X14" i="581"/>
  <c r="T14" i="581"/>
  <c r="L14" i="581"/>
  <c r="M14" i="581" s="1"/>
  <c r="H14" i="581"/>
  <c r="E14" i="581"/>
  <c r="AT13" i="581"/>
  <c r="AJ13" i="581"/>
  <c r="X13" i="581"/>
  <c r="T13" i="581"/>
  <c r="L13" i="581"/>
  <c r="M13" i="581" s="1"/>
  <c r="H13" i="581"/>
  <c r="E13" i="581"/>
  <c r="AT12" i="581"/>
  <c r="AT36" i="581" s="1"/>
  <c r="X12" i="581"/>
  <c r="T12" i="581"/>
  <c r="M12" i="581"/>
  <c r="L12" i="581"/>
  <c r="K12" i="581"/>
  <c r="H12" i="581"/>
  <c r="E12" i="581"/>
  <c r="AI8" i="581"/>
  <c r="AI11" i="580"/>
  <c r="AJ12" i="580" s="1"/>
  <c r="S11" i="580"/>
  <c r="AU36" i="580"/>
  <c r="AS36" i="580"/>
  <c r="AT35" i="580"/>
  <c r="AJ35" i="580"/>
  <c r="X35" i="580"/>
  <c r="T35" i="580"/>
  <c r="M35" i="580"/>
  <c r="L35" i="580"/>
  <c r="K35" i="580" s="1"/>
  <c r="H35" i="580"/>
  <c r="E35" i="580"/>
  <c r="AT34" i="580"/>
  <c r="AJ34" i="580"/>
  <c r="X34" i="580"/>
  <c r="T34" i="580"/>
  <c r="L34" i="580"/>
  <c r="K34" i="580" s="1"/>
  <c r="H34" i="580"/>
  <c r="E34" i="580"/>
  <c r="AZ33" i="580"/>
  <c r="AT33" i="580"/>
  <c r="AJ33" i="580"/>
  <c r="X33" i="580"/>
  <c r="T33" i="580"/>
  <c r="L33" i="580"/>
  <c r="K33" i="580" s="1"/>
  <c r="H33" i="580"/>
  <c r="E33" i="580"/>
  <c r="AJ32" i="580"/>
  <c r="X32" i="580"/>
  <c r="T32" i="580"/>
  <c r="L32" i="580"/>
  <c r="K32" i="580" s="1"/>
  <c r="H32" i="580"/>
  <c r="E32" i="580"/>
  <c r="AJ31" i="580"/>
  <c r="X31" i="580"/>
  <c r="T31" i="580"/>
  <c r="L31" i="580"/>
  <c r="M31" i="580" s="1"/>
  <c r="H31" i="580"/>
  <c r="E31" i="580"/>
  <c r="AT30" i="580"/>
  <c r="AJ30" i="580"/>
  <c r="X30" i="580"/>
  <c r="T30" i="580"/>
  <c r="L30" i="580"/>
  <c r="M30" i="580" s="1"/>
  <c r="H30" i="580"/>
  <c r="E30" i="580"/>
  <c r="AT29" i="580"/>
  <c r="AJ29" i="580"/>
  <c r="X29" i="580"/>
  <c r="T29" i="580"/>
  <c r="V29" i="580" s="1"/>
  <c r="L29" i="580"/>
  <c r="M29" i="580" s="1"/>
  <c r="H29" i="580"/>
  <c r="E29" i="580"/>
  <c r="AT28" i="580"/>
  <c r="AJ28" i="580"/>
  <c r="X28" i="580"/>
  <c r="T28" i="580"/>
  <c r="L28" i="580"/>
  <c r="M28" i="580" s="1"/>
  <c r="H28" i="580"/>
  <c r="E28" i="580"/>
  <c r="AT27" i="580"/>
  <c r="AJ27" i="580"/>
  <c r="X27" i="580"/>
  <c r="T27" i="580"/>
  <c r="L27" i="580"/>
  <c r="M27" i="580" s="1"/>
  <c r="H27" i="580"/>
  <c r="E27" i="580"/>
  <c r="AT26" i="580"/>
  <c r="AJ26" i="580"/>
  <c r="X26" i="580"/>
  <c r="T26" i="580"/>
  <c r="L26" i="580"/>
  <c r="M26" i="580" s="1"/>
  <c r="H26" i="580"/>
  <c r="E26" i="580"/>
  <c r="AT25" i="580"/>
  <c r="AJ25" i="580"/>
  <c r="X25" i="580"/>
  <c r="T25" i="580"/>
  <c r="L25" i="580"/>
  <c r="M25" i="580" s="1"/>
  <c r="H25" i="580"/>
  <c r="E25" i="580"/>
  <c r="AT24" i="580"/>
  <c r="AJ24" i="580"/>
  <c r="X24" i="580"/>
  <c r="T24" i="580"/>
  <c r="L24" i="580"/>
  <c r="M24" i="580" s="1"/>
  <c r="H24" i="580"/>
  <c r="E24" i="580"/>
  <c r="AT23" i="580"/>
  <c r="AJ23" i="580"/>
  <c r="X23" i="580"/>
  <c r="T23" i="580"/>
  <c r="L23" i="580"/>
  <c r="M23" i="580" s="1"/>
  <c r="H23" i="580"/>
  <c r="E23" i="580"/>
  <c r="AT22" i="580"/>
  <c r="AJ22" i="580"/>
  <c r="X22" i="580"/>
  <c r="T22" i="580"/>
  <c r="L22" i="580"/>
  <c r="M22" i="580" s="1"/>
  <c r="H22" i="580"/>
  <c r="E22" i="580"/>
  <c r="AT21" i="580"/>
  <c r="AJ21" i="580"/>
  <c r="X21" i="580"/>
  <c r="T21" i="580"/>
  <c r="L21" i="580"/>
  <c r="M21" i="580" s="1"/>
  <c r="H21" i="580"/>
  <c r="E21" i="580"/>
  <c r="AT20" i="580"/>
  <c r="AJ20" i="580"/>
  <c r="X20" i="580"/>
  <c r="T20" i="580"/>
  <c r="L20" i="580"/>
  <c r="M20" i="580" s="1"/>
  <c r="H20" i="580"/>
  <c r="E20" i="580"/>
  <c r="AT19" i="580"/>
  <c r="AJ19" i="580"/>
  <c r="X19" i="580"/>
  <c r="T19" i="580"/>
  <c r="L19" i="580"/>
  <c r="K19" i="580" s="1"/>
  <c r="H19" i="580"/>
  <c r="E19" i="580"/>
  <c r="AT18" i="580"/>
  <c r="AJ18" i="580"/>
  <c r="X18" i="580"/>
  <c r="T18" i="580"/>
  <c r="L18" i="580"/>
  <c r="M18" i="580" s="1"/>
  <c r="H18" i="580"/>
  <c r="E18" i="580"/>
  <c r="AT17" i="580"/>
  <c r="AJ17" i="580"/>
  <c r="X17" i="580"/>
  <c r="T17" i="580"/>
  <c r="U17" i="580" s="1"/>
  <c r="L17" i="580"/>
  <c r="K17" i="580" s="1"/>
  <c r="H17" i="580"/>
  <c r="E17" i="580"/>
  <c r="AT16" i="580"/>
  <c r="AJ16" i="580"/>
  <c r="X16" i="580"/>
  <c r="T16" i="580"/>
  <c r="V16" i="580" s="1"/>
  <c r="L16" i="580"/>
  <c r="K16" i="580" s="1"/>
  <c r="H16" i="580"/>
  <c r="E16" i="580"/>
  <c r="AT15" i="580"/>
  <c r="AJ15" i="580"/>
  <c r="X15" i="580"/>
  <c r="T15" i="580"/>
  <c r="U15" i="580" s="1"/>
  <c r="L15" i="580"/>
  <c r="K15" i="580" s="1"/>
  <c r="H15" i="580"/>
  <c r="E15" i="580"/>
  <c r="AT14" i="580"/>
  <c r="AJ14" i="580"/>
  <c r="X14" i="580"/>
  <c r="T14" i="580"/>
  <c r="L14" i="580"/>
  <c r="K14" i="580" s="1"/>
  <c r="H14" i="580"/>
  <c r="E14" i="580"/>
  <c r="AT13" i="580"/>
  <c r="AJ13" i="580"/>
  <c r="X13" i="580"/>
  <c r="T13" i="580"/>
  <c r="U13" i="580" s="1"/>
  <c r="L13" i="580"/>
  <c r="K13" i="580" s="1"/>
  <c r="H13" i="580"/>
  <c r="E13" i="580"/>
  <c r="AT12" i="580"/>
  <c r="AT36" i="580" s="1"/>
  <c r="X12" i="580"/>
  <c r="L12" i="580"/>
  <c r="K12" i="580" s="1"/>
  <c r="H12" i="580"/>
  <c r="E12" i="580"/>
  <c r="T12" i="580"/>
  <c r="V35" i="583" l="1"/>
  <c r="V34" i="583"/>
  <c r="AK34" i="583" s="1"/>
  <c r="K33" i="583"/>
  <c r="U33" i="583"/>
  <c r="V33" i="583"/>
  <c r="AK33" i="583" s="1"/>
  <c r="U32" i="583"/>
  <c r="V32" i="583"/>
  <c r="AK32" i="583" s="1"/>
  <c r="M31" i="583"/>
  <c r="V31" i="583"/>
  <c r="AK31" i="583" s="1"/>
  <c r="U31" i="583"/>
  <c r="K30" i="583"/>
  <c r="V30" i="583"/>
  <c r="AK30" i="583" s="1"/>
  <c r="M29" i="583"/>
  <c r="V29" i="583"/>
  <c r="U29" i="583"/>
  <c r="K28" i="583"/>
  <c r="AK29" i="583"/>
  <c r="V28" i="583"/>
  <c r="AK28" i="583" s="1"/>
  <c r="M27" i="583"/>
  <c r="V27" i="583"/>
  <c r="AK27" i="583" s="1"/>
  <c r="U27" i="583"/>
  <c r="K26" i="583"/>
  <c r="V26" i="583"/>
  <c r="AK26" i="583" s="1"/>
  <c r="M25" i="583"/>
  <c r="V25" i="583"/>
  <c r="AK25" i="583" s="1"/>
  <c r="U25" i="583"/>
  <c r="K24" i="583"/>
  <c r="V24" i="583"/>
  <c r="AK24" i="583" s="1"/>
  <c r="M23" i="583"/>
  <c r="V23" i="583"/>
  <c r="AK23" i="583" s="1"/>
  <c r="U23" i="583"/>
  <c r="K22" i="583"/>
  <c r="V22" i="583"/>
  <c r="AK22" i="583" s="1"/>
  <c r="K21" i="583"/>
  <c r="V21" i="583"/>
  <c r="AK21" i="583" s="1"/>
  <c r="V20" i="583"/>
  <c r="AK20" i="583" s="1"/>
  <c r="M19" i="583"/>
  <c r="V19" i="583"/>
  <c r="AK19" i="583" s="1"/>
  <c r="K18" i="583"/>
  <c r="U18" i="583"/>
  <c r="K17" i="583"/>
  <c r="V17" i="583"/>
  <c r="AK17" i="583" s="1"/>
  <c r="M16" i="583"/>
  <c r="U16" i="583"/>
  <c r="M15" i="583"/>
  <c r="V15" i="583"/>
  <c r="AK15" i="583" s="1"/>
  <c r="K14" i="583"/>
  <c r="U14" i="583"/>
  <c r="K13" i="583"/>
  <c r="AJ36" i="583"/>
  <c r="V13" i="583"/>
  <c r="AK13" i="583" s="1"/>
  <c r="K12" i="583"/>
  <c r="U12" i="583"/>
  <c r="K35" i="582"/>
  <c r="V35" i="582"/>
  <c r="AK35" i="582" s="1"/>
  <c r="K34" i="582"/>
  <c r="V34" i="582"/>
  <c r="AK34" i="582" s="1"/>
  <c r="K33" i="582"/>
  <c r="U33" i="582"/>
  <c r="V33" i="582"/>
  <c r="AK33" i="582" s="1"/>
  <c r="K32" i="582"/>
  <c r="V32" i="582"/>
  <c r="AK32" i="582" s="1"/>
  <c r="M31" i="582"/>
  <c r="U31" i="582"/>
  <c r="K30" i="582"/>
  <c r="U30" i="582"/>
  <c r="K29" i="582"/>
  <c r="U29" i="582"/>
  <c r="M28" i="582"/>
  <c r="U28" i="582"/>
  <c r="M27" i="582"/>
  <c r="U27" i="582"/>
  <c r="K26" i="582"/>
  <c r="U26" i="582"/>
  <c r="K25" i="582"/>
  <c r="U25" i="582"/>
  <c r="M24" i="582"/>
  <c r="U24" i="582"/>
  <c r="M23" i="582"/>
  <c r="V23" i="582"/>
  <c r="AK23" i="582" s="1"/>
  <c r="K22" i="582"/>
  <c r="U22" i="582"/>
  <c r="K21" i="582"/>
  <c r="U21" i="582"/>
  <c r="M20" i="582"/>
  <c r="U20" i="582"/>
  <c r="M19" i="582"/>
  <c r="V19" i="582"/>
  <c r="AK19" i="582" s="1"/>
  <c r="K18" i="582"/>
  <c r="U18" i="582"/>
  <c r="K17" i="582"/>
  <c r="V17" i="582"/>
  <c r="AK17" i="582" s="1"/>
  <c r="M16" i="582"/>
  <c r="V16" i="582"/>
  <c r="AK16" i="582" s="1"/>
  <c r="M15" i="582"/>
  <c r="V15" i="582"/>
  <c r="AK15" i="582" s="1"/>
  <c r="U14" i="582"/>
  <c r="K14" i="582"/>
  <c r="K13" i="582"/>
  <c r="V13" i="582"/>
  <c r="AK13" i="582" s="1"/>
  <c r="T36" i="582"/>
  <c r="V35" i="581"/>
  <c r="AK35" i="581" s="1"/>
  <c r="U33" i="581"/>
  <c r="V34" i="581"/>
  <c r="AK34" i="581" s="1"/>
  <c r="K33" i="581"/>
  <c r="V33" i="581"/>
  <c r="AK33" i="581" s="1"/>
  <c r="K31" i="581"/>
  <c r="AK31" i="581"/>
  <c r="M29" i="581"/>
  <c r="AK28" i="581"/>
  <c r="K27" i="581"/>
  <c r="M26" i="581"/>
  <c r="M25" i="581"/>
  <c r="AK24" i="581"/>
  <c r="K23" i="581"/>
  <c r="AK23" i="581"/>
  <c r="V22" i="581"/>
  <c r="K21" i="581"/>
  <c r="V21" i="581"/>
  <c r="AK21" i="581" s="1"/>
  <c r="M20" i="581"/>
  <c r="V20" i="581"/>
  <c r="AK20" i="581" s="1"/>
  <c r="K19" i="581"/>
  <c r="U19" i="581"/>
  <c r="M18" i="581"/>
  <c r="V18" i="581"/>
  <c r="K17" i="581"/>
  <c r="V17" i="581"/>
  <c r="M16" i="581"/>
  <c r="U16" i="581"/>
  <c r="K15" i="581"/>
  <c r="V15" i="581"/>
  <c r="AK15" i="581" s="1"/>
  <c r="K14" i="581"/>
  <c r="U14" i="581"/>
  <c r="K13" i="581"/>
  <c r="V13" i="581"/>
  <c r="AK13" i="581" s="1"/>
  <c r="U12" i="581"/>
  <c r="V35" i="580"/>
  <c r="AK35" i="580" s="1"/>
  <c r="M34" i="580"/>
  <c r="V34" i="580"/>
  <c r="AK34" i="580" s="1"/>
  <c r="U33" i="580"/>
  <c r="V32" i="580"/>
  <c r="V30" i="580"/>
  <c r="AK30" i="580" s="1"/>
  <c r="U31" i="580"/>
  <c r="U30" i="580"/>
  <c r="U29" i="580"/>
  <c r="AK29" i="580"/>
  <c r="V28" i="580"/>
  <c r="AK28" i="580" s="1"/>
  <c r="V27" i="580"/>
  <c r="AK27" i="580" s="1"/>
  <c r="U26" i="580"/>
  <c r="V26" i="580"/>
  <c r="V25" i="580"/>
  <c r="AK25" i="580" s="1"/>
  <c r="U25" i="580"/>
  <c r="V24" i="580"/>
  <c r="AK24" i="580" s="1"/>
  <c r="V23" i="580"/>
  <c r="AK23" i="580" s="1"/>
  <c r="U22" i="580"/>
  <c r="V22" i="580"/>
  <c r="U21" i="580"/>
  <c r="V21" i="580"/>
  <c r="AK21" i="580" s="1"/>
  <c r="V20" i="580"/>
  <c r="U19" i="580"/>
  <c r="U18" i="580"/>
  <c r="V18" i="580"/>
  <c r="AK18" i="580" s="1"/>
  <c r="V17" i="580"/>
  <c r="V14" i="580"/>
  <c r="AK14" i="580" s="1"/>
  <c r="U14" i="580"/>
  <c r="AJ12" i="581"/>
  <c r="AJ12" i="582"/>
  <c r="AI8" i="583"/>
  <c r="AK35" i="583"/>
  <c r="U13" i="583"/>
  <c r="U15" i="583"/>
  <c r="U17" i="583"/>
  <c r="U19" i="583"/>
  <c r="U20" i="583"/>
  <c r="U21" i="583"/>
  <c r="U22" i="583"/>
  <c r="V12" i="583"/>
  <c r="AK12" i="583" s="1"/>
  <c r="V14" i="583"/>
  <c r="AK14" i="583" s="1"/>
  <c r="V16" i="583"/>
  <c r="AK16" i="583" s="1"/>
  <c r="V18" i="583"/>
  <c r="AK18" i="583" s="1"/>
  <c r="M32" i="583"/>
  <c r="M34" i="583"/>
  <c r="M35" i="583"/>
  <c r="T36" i="583"/>
  <c r="U34" i="583"/>
  <c r="U35" i="583"/>
  <c r="U12" i="582"/>
  <c r="U13" i="582"/>
  <c r="U15" i="582"/>
  <c r="U16" i="582"/>
  <c r="U17" i="582"/>
  <c r="U19" i="582"/>
  <c r="U23" i="582"/>
  <c r="V12" i="582"/>
  <c r="V14" i="582"/>
  <c r="AK14" i="582" s="1"/>
  <c r="V18" i="582"/>
  <c r="AK18" i="582" s="1"/>
  <c r="V20" i="582"/>
  <c r="AK20" i="582" s="1"/>
  <c r="V21" i="582"/>
  <c r="AK21" i="582" s="1"/>
  <c r="V22" i="582"/>
  <c r="AK22" i="582" s="1"/>
  <c r="V24" i="582"/>
  <c r="AK24" i="582" s="1"/>
  <c r="V25" i="582"/>
  <c r="AK25" i="582" s="1"/>
  <c r="V26" i="582"/>
  <c r="AK26" i="582" s="1"/>
  <c r="V27" i="582"/>
  <c r="V28" i="582"/>
  <c r="AK28" i="582" s="1"/>
  <c r="V29" i="582"/>
  <c r="AK29" i="582" s="1"/>
  <c r="V30" i="582"/>
  <c r="AK30" i="582" s="1"/>
  <c r="V31" i="582"/>
  <c r="AK31" i="582" s="1"/>
  <c r="U32" i="582"/>
  <c r="U34" i="582"/>
  <c r="U35" i="582"/>
  <c r="AK27" i="582"/>
  <c r="AK17" i="581"/>
  <c r="AK25" i="581"/>
  <c r="AK18" i="581"/>
  <c r="AK22" i="581"/>
  <c r="AK30" i="581"/>
  <c r="U13" i="581"/>
  <c r="U15" i="581"/>
  <c r="U17" i="581"/>
  <c r="U18" i="581"/>
  <c r="U20" i="581"/>
  <c r="U21" i="581"/>
  <c r="U22" i="581"/>
  <c r="U23" i="581"/>
  <c r="U24" i="581"/>
  <c r="U25" i="581"/>
  <c r="U27" i="581"/>
  <c r="AK27" i="581"/>
  <c r="U28" i="581"/>
  <c r="U30" i="581"/>
  <c r="U31" i="581"/>
  <c r="V32" i="581"/>
  <c r="AK32" i="581" s="1"/>
  <c r="V12" i="581"/>
  <c r="V14" i="581"/>
  <c r="AK14" i="581" s="1"/>
  <c r="V16" i="581"/>
  <c r="AK16" i="581" s="1"/>
  <c r="V19" i="581"/>
  <c r="AK19" i="581" s="1"/>
  <c r="V26" i="581"/>
  <c r="AK26" i="581" s="1"/>
  <c r="V29" i="581"/>
  <c r="AK29" i="581" s="1"/>
  <c r="M32" i="581"/>
  <c r="M34" i="581"/>
  <c r="M35" i="581"/>
  <c r="T36" i="581"/>
  <c r="U34" i="581"/>
  <c r="U35" i="581"/>
  <c r="AK20" i="580"/>
  <c r="AK26" i="580"/>
  <c r="AK16" i="580"/>
  <c r="AK17" i="580"/>
  <c r="AK22" i="580"/>
  <c r="V13" i="580"/>
  <c r="AK13" i="580" s="1"/>
  <c r="U23" i="580"/>
  <c r="U27" i="580"/>
  <c r="V15" i="580"/>
  <c r="AK15" i="580" s="1"/>
  <c r="U16" i="580"/>
  <c r="V19" i="580"/>
  <c r="AK19" i="580" s="1"/>
  <c r="U20" i="580"/>
  <c r="U24" i="580"/>
  <c r="U28" i="580"/>
  <c r="V31" i="580"/>
  <c r="AK31" i="580" s="1"/>
  <c r="M32" i="580"/>
  <c r="M33" i="580"/>
  <c r="AJ36" i="580"/>
  <c r="AK32" i="580"/>
  <c r="T36" i="580"/>
  <c r="U12" i="580"/>
  <c r="V12" i="580"/>
  <c r="AK12" i="580" s="1"/>
  <c r="M12" i="580"/>
  <c r="M13" i="580"/>
  <c r="M14" i="580"/>
  <c r="M15" i="580"/>
  <c r="M16" i="580"/>
  <c r="M17" i="580"/>
  <c r="M19" i="580"/>
  <c r="AI8" i="580"/>
  <c r="U32" i="580"/>
  <c r="V33" i="580"/>
  <c r="AK33" i="580" s="1"/>
  <c r="U34" i="580"/>
  <c r="U35" i="580"/>
  <c r="K18" i="580"/>
  <c r="K20" i="580"/>
  <c r="K21" i="580"/>
  <c r="K22" i="580"/>
  <c r="K23" i="580"/>
  <c r="K24" i="580"/>
  <c r="K25" i="580"/>
  <c r="K26" i="580"/>
  <c r="K27" i="580"/>
  <c r="K28" i="580"/>
  <c r="K29" i="580"/>
  <c r="K30" i="580"/>
  <c r="K31" i="580"/>
  <c r="V36" i="582" l="1"/>
  <c r="U36" i="582"/>
  <c r="AJ36" i="582"/>
  <c r="AK36" i="582" s="1"/>
  <c r="AK12" i="582"/>
  <c r="AJ36" i="581"/>
  <c r="AK12" i="581"/>
  <c r="V36" i="583"/>
  <c r="AK36" i="583" s="1"/>
  <c r="U36" i="583"/>
  <c r="V36" i="581"/>
  <c r="U36" i="581"/>
  <c r="U36" i="580"/>
  <c r="V36" i="580"/>
  <c r="AK36" i="580" s="1"/>
  <c r="AK36" i="581" l="1"/>
  <c r="B54" i="579" l="1"/>
  <c r="T29" i="579"/>
  <c r="B53" i="579"/>
  <c r="AI11" i="579"/>
  <c r="S11" i="579"/>
  <c r="AU36" i="579"/>
  <c r="AS36" i="579"/>
  <c r="AT35" i="579"/>
  <c r="AJ35" i="579"/>
  <c r="X35" i="579"/>
  <c r="T35" i="579"/>
  <c r="L35" i="579"/>
  <c r="M35" i="579" s="1"/>
  <c r="H35" i="579"/>
  <c r="E35" i="579"/>
  <c r="AT34" i="579"/>
  <c r="AJ34" i="579"/>
  <c r="X34" i="579"/>
  <c r="T34" i="579"/>
  <c r="L34" i="579"/>
  <c r="M34" i="579" s="1"/>
  <c r="H34" i="579"/>
  <c r="E34" i="579"/>
  <c r="AZ33" i="579"/>
  <c r="AT33" i="579"/>
  <c r="AJ33" i="579"/>
  <c r="X33" i="579"/>
  <c r="T33" i="579"/>
  <c r="L33" i="579"/>
  <c r="M33" i="579" s="1"/>
  <c r="H33" i="579"/>
  <c r="E33" i="579"/>
  <c r="AJ32" i="579"/>
  <c r="X32" i="579"/>
  <c r="T32" i="579"/>
  <c r="U32" i="579" s="1"/>
  <c r="L32" i="579"/>
  <c r="M32" i="579" s="1"/>
  <c r="H32" i="579"/>
  <c r="E32" i="579"/>
  <c r="AJ31" i="579"/>
  <c r="X31" i="579"/>
  <c r="T31" i="579"/>
  <c r="U31" i="579" s="1"/>
  <c r="L31" i="579"/>
  <c r="M31" i="579" s="1"/>
  <c r="H31" i="579"/>
  <c r="E31" i="579"/>
  <c r="AT30" i="579"/>
  <c r="AJ30" i="579"/>
  <c r="X30" i="579"/>
  <c r="T30" i="579"/>
  <c r="V30" i="579" s="1"/>
  <c r="L30" i="579"/>
  <c r="M30" i="579" s="1"/>
  <c r="H30" i="579"/>
  <c r="E30" i="579"/>
  <c r="AT29" i="579"/>
  <c r="AJ29" i="579"/>
  <c r="X29" i="579"/>
  <c r="V29" i="579"/>
  <c r="L29" i="579"/>
  <c r="M29" i="579" s="1"/>
  <c r="H29" i="579"/>
  <c r="E29" i="579"/>
  <c r="AT28" i="579"/>
  <c r="AJ28" i="579"/>
  <c r="X28" i="579"/>
  <c r="T28" i="579"/>
  <c r="U28" i="579" s="1"/>
  <c r="L28" i="579"/>
  <c r="M28" i="579" s="1"/>
  <c r="H28" i="579"/>
  <c r="E28" i="579"/>
  <c r="AT27" i="579"/>
  <c r="AJ27" i="579"/>
  <c r="X27" i="579"/>
  <c r="T27" i="579"/>
  <c r="U27" i="579" s="1"/>
  <c r="L27" i="579"/>
  <c r="M27" i="579" s="1"/>
  <c r="H27" i="579"/>
  <c r="E27" i="579"/>
  <c r="AT26" i="579"/>
  <c r="AJ26" i="579"/>
  <c r="X26" i="579"/>
  <c r="T26" i="579"/>
  <c r="V26" i="579" s="1"/>
  <c r="L26" i="579"/>
  <c r="M26" i="579" s="1"/>
  <c r="H26" i="579"/>
  <c r="E26" i="579"/>
  <c r="AT25" i="579"/>
  <c r="AJ25" i="579"/>
  <c r="X25" i="579"/>
  <c r="T25" i="579"/>
  <c r="U25" i="579" s="1"/>
  <c r="L25" i="579"/>
  <c r="M25" i="579" s="1"/>
  <c r="H25" i="579"/>
  <c r="E25" i="579"/>
  <c r="AT24" i="579"/>
  <c r="AJ24" i="579"/>
  <c r="X24" i="579"/>
  <c r="T24" i="579"/>
  <c r="L24" i="579"/>
  <c r="M24" i="579" s="1"/>
  <c r="H24" i="579"/>
  <c r="E24" i="579"/>
  <c r="AT23" i="579"/>
  <c r="AJ23" i="579"/>
  <c r="X23" i="579"/>
  <c r="T23" i="579"/>
  <c r="V23" i="579" s="1"/>
  <c r="L23" i="579"/>
  <c r="M23" i="579" s="1"/>
  <c r="H23" i="579"/>
  <c r="E23" i="579"/>
  <c r="AT22" i="579"/>
  <c r="AJ22" i="579"/>
  <c r="X22" i="579"/>
  <c r="T22" i="579"/>
  <c r="U22" i="579" s="1"/>
  <c r="L22" i="579"/>
  <c r="M22" i="579" s="1"/>
  <c r="H22" i="579"/>
  <c r="E22" i="579"/>
  <c r="AT21" i="579"/>
  <c r="AJ21" i="579"/>
  <c r="X21" i="579"/>
  <c r="T21" i="579"/>
  <c r="U21" i="579" s="1"/>
  <c r="L21" i="579"/>
  <c r="M21" i="579" s="1"/>
  <c r="H21" i="579"/>
  <c r="E21" i="579"/>
  <c r="AT20" i="579"/>
  <c r="AJ20" i="579"/>
  <c r="X20" i="579"/>
  <c r="T20" i="579"/>
  <c r="V20" i="579" s="1"/>
  <c r="L20" i="579"/>
  <c r="M20" i="579" s="1"/>
  <c r="H20" i="579"/>
  <c r="E20" i="579"/>
  <c r="AT19" i="579"/>
  <c r="AJ19" i="579"/>
  <c r="X19" i="579"/>
  <c r="T19" i="579"/>
  <c r="U19" i="579" s="1"/>
  <c r="L19" i="579"/>
  <c r="M19" i="579" s="1"/>
  <c r="H19" i="579"/>
  <c r="E19" i="579"/>
  <c r="AT18" i="579"/>
  <c r="AJ18" i="579"/>
  <c r="X18" i="579"/>
  <c r="T18" i="579"/>
  <c r="L18" i="579"/>
  <c r="M18" i="579" s="1"/>
  <c r="H18" i="579"/>
  <c r="E18" i="579"/>
  <c r="AT17" i="579"/>
  <c r="AJ17" i="579"/>
  <c r="X17" i="579"/>
  <c r="T17" i="579"/>
  <c r="U17" i="579" s="1"/>
  <c r="L17" i="579"/>
  <c r="M17" i="579" s="1"/>
  <c r="H17" i="579"/>
  <c r="E17" i="579"/>
  <c r="AT16" i="579"/>
  <c r="AJ16" i="579"/>
  <c r="X16" i="579"/>
  <c r="T16" i="579"/>
  <c r="U16" i="579" s="1"/>
  <c r="L16" i="579"/>
  <c r="M16" i="579" s="1"/>
  <c r="H16" i="579"/>
  <c r="E16" i="579"/>
  <c r="AT15" i="579"/>
  <c r="AJ15" i="579"/>
  <c r="X15" i="579"/>
  <c r="T15" i="579"/>
  <c r="U15" i="579" s="1"/>
  <c r="L15" i="579"/>
  <c r="M15" i="579" s="1"/>
  <c r="H15" i="579"/>
  <c r="E15" i="579"/>
  <c r="AT14" i="579"/>
  <c r="AJ14" i="579"/>
  <c r="X14" i="579"/>
  <c r="T14" i="579"/>
  <c r="V14" i="579" s="1"/>
  <c r="L14" i="579"/>
  <c r="M14" i="579" s="1"/>
  <c r="H14" i="579"/>
  <c r="E14" i="579"/>
  <c r="AT13" i="579"/>
  <c r="AJ13" i="579"/>
  <c r="X13" i="579"/>
  <c r="T13" i="579"/>
  <c r="V13" i="579" s="1"/>
  <c r="L13" i="579"/>
  <c r="M13" i="579" s="1"/>
  <c r="H13" i="579"/>
  <c r="E13" i="579"/>
  <c r="AT12" i="579"/>
  <c r="AT36" i="579" s="1"/>
  <c r="X12" i="579"/>
  <c r="L12" i="579"/>
  <c r="M12" i="579" s="1"/>
  <c r="H12" i="579"/>
  <c r="E12" i="579"/>
  <c r="AJ12" i="579"/>
  <c r="T12" i="579"/>
  <c r="U35" i="579" l="1"/>
  <c r="V35" i="579"/>
  <c r="AK35" i="579" s="1"/>
  <c r="U34" i="579"/>
  <c r="V34" i="579"/>
  <c r="AK34" i="579" s="1"/>
  <c r="U33" i="579"/>
  <c r="K33" i="579"/>
  <c r="V32" i="579"/>
  <c r="V31" i="579"/>
  <c r="AK31" i="579" s="1"/>
  <c r="K30" i="579"/>
  <c r="AK30" i="579"/>
  <c r="K29" i="579"/>
  <c r="U29" i="579"/>
  <c r="V28" i="579"/>
  <c r="AK28" i="579" s="1"/>
  <c r="K27" i="579"/>
  <c r="K26" i="579"/>
  <c r="U26" i="579"/>
  <c r="K25" i="579"/>
  <c r="V25" i="579"/>
  <c r="AK25" i="579" s="1"/>
  <c r="U24" i="579"/>
  <c r="V24" i="579"/>
  <c r="AK24" i="579" s="1"/>
  <c r="K23" i="579"/>
  <c r="U23" i="579"/>
  <c r="K22" i="579"/>
  <c r="V22" i="579"/>
  <c r="K21" i="579"/>
  <c r="V21" i="579"/>
  <c r="AK21" i="579"/>
  <c r="K19" i="579"/>
  <c r="V19" i="579"/>
  <c r="AK19" i="579" s="1"/>
  <c r="K18" i="579"/>
  <c r="U18" i="579"/>
  <c r="V18" i="579"/>
  <c r="AK18" i="579" s="1"/>
  <c r="K17" i="579"/>
  <c r="K15" i="579"/>
  <c r="V15" i="579"/>
  <c r="AK15" i="579"/>
  <c r="K14" i="579"/>
  <c r="AK14" i="579"/>
  <c r="K13" i="579"/>
  <c r="AK13" i="579"/>
  <c r="K12" i="579"/>
  <c r="AK22" i="579"/>
  <c r="AK23" i="579"/>
  <c r="AK26" i="579"/>
  <c r="AK29" i="579"/>
  <c r="AK20" i="579"/>
  <c r="U14" i="579"/>
  <c r="U13" i="579"/>
  <c r="V17" i="579"/>
  <c r="AK17" i="579" s="1"/>
  <c r="V27" i="579"/>
  <c r="AK27" i="579" s="1"/>
  <c r="V16" i="579"/>
  <c r="AK16" i="579" s="1"/>
  <c r="U20" i="579"/>
  <c r="U30" i="579"/>
  <c r="AK32" i="579"/>
  <c r="K16" i="579"/>
  <c r="K20" i="579"/>
  <c r="K24" i="579"/>
  <c r="K28" i="579"/>
  <c r="K31" i="579"/>
  <c r="T36" i="579"/>
  <c r="V12" i="579"/>
  <c r="AK12" i="579" s="1"/>
  <c r="U12" i="579"/>
  <c r="AJ36" i="579"/>
  <c r="AI8" i="579"/>
  <c r="K32" i="579"/>
  <c r="V33" i="579"/>
  <c r="AK33" i="579" s="1"/>
  <c r="K34" i="579"/>
  <c r="K35" i="579"/>
  <c r="U36" i="579" l="1"/>
  <c r="V36" i="579"/>
  <c r="AK36" i="579" s="1"/>
  <c r="B54" i="578" l="1"/>
  <c r="B53" i="578"/>
  <c r="AI11" i="578" l="1"/>
  <c r="AI8" i="578" s="1"/>
  <c r="S11" i="578"/>
  <c r="T12" i="578" s="1"/>
  <c r="AU36" i="578"/>
  <c r="AS36" i="578"/>
  <c r="AT35" i="578"/>
  <c r="AJ35" i="578"/>
  <c r="X35" i="578"/>
  <c r="T35" i="578"/>
  <c r="V35" i="578" s="1"/>
  <c r="L35" i="578"/>
  <c r="M35" i="578" s="1"/>
  <c r="H35" i="578"/>
  <c r="E35" i="578"/>
  <c r="AT34" i="578"/>
  <c r="AJ34" i="578"/>
  <c r="X34" i="578"/>
  <c r="T34" i="578"/>
  <c r="V34" i="578" s="1"/>
  <c r="L34" i="578"/>
  <c r="M34" i="578" s="1"/>
  <c r="H34" i="578"/>
  <c r="E34" i="578"/>
  <c r="AZ33" i="578"/>
  <c r="AT33" i="578"/>
  <c r="AJ33" i="578"/>
  <c r="X33" i="578"/>
  <c r="T33" i="578"/>
  <c r="V33" i="578" s="1"/>
  <c r="L33" i="578"/>
  <c r="K33" i="578" s="1"/>
  <c r="H33" i="578"/>
  <c r="E33" i="578"/>
  <c r="AJ32" i="578"/>
  <c r="X32" i="578"/>
  <c r="T32" i="578"/>
  <c r="V32" i="578" s="1"/>
  <c r="L32" i="578"/>
  <c r="M32" i="578" s="1"/>
  <c r="H32" i="578"/>
  <c r="E32" i="578"/>
  <c r="AJ31" i="578"/>
  <c r="X31" i="578"/>
  <c r="T31" i="578"/>
  <c r="V31" i="578" s="1"/>
  <c r="L31" i="578"/>
  <c r="K31" i="578" s="1"/>
  <c r="H31" i="578"/>
  <c r="E31" i="578"/>
  <c r="AT30" i="578"/>
  <c r="AJ30" i="578"/>
  <c r="X30" i="578"/>
  <c r="T30" i="578"/>
  <c r="V30" i="578" s="1"/>
  <c r="L30" i="578"/>
  <c r="M30" i="578" s="1"/>
  <c r="H30" i="578"/>
  <c r="E30" i="578"/>
  <c r="AT29" i="578"/>
  <c r="AJ29" i="578"/>
  <c r="X29" i="578"/>
  <c r="T29" i="578"/>
  <c r="V29" i="578" s="1"/>
  <c r="L29" i="578"/>
  <c r="K29" i="578" s="1"/>
  <c r="H29" i="578"/>
  <c r="E29" i="578"/>
  <c r="AT28" i="578"/>
  <c r="AJ28" i="578"/>
  <c r="X28" i="578"/>
  <c r="T28" i="578"/>
  <c r="V28" i="578" s="1"/>
  <c r="L28" i="578"/>
  <c r="M28" i="578" s="1"/>
  <c r="H28" i="578"/>
  <c r="E28" i="578"/>
  <c r="AT27" i="578"/>
  <c r="AJ27" i="578"/>
  <c r="X27" i="578"/>
  <c r="T27" i="578"/>
  <c r="V27" i="578" s="1"/>
  <c r="L27" i="578"/>
  <c r="K27" i="578" s="1"/>
  <c r="H27" i="578"/>
  <c r="E27" i="578"/>
  <c r="AT26" i="578"/>
  <c r="AJ26" i="578"/>
  <c r="X26" i="578"/>
  <c r="T26" i="578"/>
  <c r="V26" i="578" s="1"/>
  <c r="L26" i="578"/>
  <c r="M26" i="578" s="1"/>
  <c r="H26" i="578"/>
  <c r="E26" i="578"/>
  <c r="AT25" i="578"/>
  <c r="AJ25" i="578"/>
  <c r="X25" i="578"/>
  <c r="T25" i="578"/>
  <c r="V25" i="578" s="1"/>
  <c r="L25" i="578"/>
  <c r="K25" i="578" s="1"/>
  <c r="H25" i="578"/>
  <c r="E25" i="578"/>
  <c r="AT24" i="578"/>
  <c r="AJ24" i="578"/>
  <c r="X24" i="578"/>
  <c r="T24" i="578"/>
  <c r="V24" i="578" s="1"/>
  <c r="L24" i="578"/>
  <c r="M24" i="578" s="1"/>
  <c r="H24" i="578"/>
  <c r="E24" i="578"/>
  <c r="AT23" i="578"/>
  <c r="AJ23" i="578"/>
  <c r="X23" i="578"/>
  <c r="T23" i="578"/>
  <c r="V23" i="578" s="1"/>
  <c r="L23" i="578"/>
  <c r="K23" i="578" s="1"/>
  <c r="H23" i="578"/>
  <c r="E23" i="578"/>
  <c r="AT22" i="578"/>
  <c r="AJ22" i="578"/>
  <c r="X22" i="578"/>
  <c r="T22" i="578"/>
  <c r="V22" i="578" s="1"/>
  <c r="L22" i="578"/>
  <c r="M22" i="578" s="1"/>
  <c r="H22" i="578"/>
  <c r="E22" i="578"/>
  <c r="AT21" i="578"/>
  <c r="AJ21" i="578"/>
  <c r="X21" i="578"/>
  <c r="T21" i="578"/>
  <c r="V21" i="578" s="1"/>
  <c r="L21" i="578"/>
  <c r="K21" i="578" s="1"/>
  <c r="H21" i="578"/>
  <c r="E21" i="578"/>
  <c r="AT20" i="578"/>
  <c r="AJ20" i="578"/>
  <c r="X20" i="578"/>
  <c r="T20" i="578"/>
  <c r="V20" i="578" s="1"/>
  <c r="L20" i="578"/>
  <c r="M20" i="578" s="1"/>
  <c r="K20" i="578"/>
  <c r="H20" i="578"/>
  <c r="E20" i="578"/>
  <c r="AT19" i="578"/>
  <c r="AJ19" i="578"/>
  <c r="X19" i="578"/>
  <c r="T19" i="578"/>
  <c r="V19" i="578" s="1"/>
  <c r="L19" i="578"/>
  <c r="K19" i="578" s="1"/>
  <c r="H19" i="578"/>
  <c r="E19" i="578"/>
  <c r="AT18" i="578"/>
  <c r="AJ18" i="578"/>
  <c r="X18" i="578"/>
  <c r="T18" i="578"/>
  <c r="V18" i="578" s="1"/>
  <c r="L18" i="578"/>
  <c r="M18" i="578" s="1"/>
  <c r="H18" i="578"/>
  <c r="E18" i="578"/>
  <c r="AT17" i="578"/>
  <c r="AJ17" i="578"/>
  <c r="X17" i="578"/>
  <c r="T17" i="578"/>
  <c r="V17" i="578" s="1"/>
  <c r="L17" i="578"/>
  <c r="K17" i="578" s="1"/>
  <c r="H17" i="578"/>
  <c r="E17" i="578"/>
  <c r="AT16" i="578"/>
  <c r="AJ16" i="578"/>
  <c r="X16" i="578"/>
  <c r="T16" i="578"/>
  <c r="V16" i="578" s="1"/>
  <c r="L16" i="578"/>
  <c r="M16" i="578" s="1"/>
  <c r="H16" i="578"/>
  <c r="E16" i="578"/>
  <c r="AT15" i="578"/>
  <c r="AJ15" i="578"/>
  <c r="X15" i="578"/>
  <c r="T15" i="578"/>
  <c r="V15" i="578" s="1"/>
  <c r="L15" i="578"/>
  <c r="M15" i="578" s="1"/>
  <c r="H15" i="578"/>
  <c r="E15" i="578"/>
  <c r="AT14" i="578"/>
  <c r="AJ14" i="578"/>
  <c r="X14" i="578"/>
  <c r="T14" i="578"/>
  <c r="V14" i="578" s="1"/>
  <c r="L14" i="578"/>
  <c r="M14" i="578" s="1"/>
  <c r="H14" i="578"/>
  <c r="E14" i="578"/>
  <c r="AT13" i="578"/>
  <c r="AJ13" i="578"/>
  <c r="X13" i="578"/>
  <c r="T13" i="578"/>
  <c r="V13" i="578" s="1"/>
  <c r="L13" i="578"/>
  <c r="M13" i="578" s="1"/>
  <c r="H13" i="578"/>
  <c r="E13" i="578"/>
  <c r="AT12" i="578"/>
  <c r="AT36" i="578" s="1"/>
  <c r="AJ12" i="578"/>
  <c r="X12" i="578"/>
  <c r="L12" i="578"/>
  <c r="M12" i="578" s="1"/>
  <c r="H12" i="578"/>
  <c r="E12" i="578"/>
  <c r="AK35" i="578" l="1"/>
  <c r="U34" i="578"/>
  <c r="AK33" i="578"/>
  <c r="AK31" i="578"/>
  <c r="K30" i="578"/>
  <c r="K28" i="578"/>
  <c r="AK26" i="578"/>
  <c r="AK25" i="578"/>
  <c r="K24" i="578"/>
  <c r="K22" i="578"/>
  <c r="AK20" i="578"/>
  <c r="AK19" i="578"/>
  <c r="AK18" i="578"/>
  <c r="K16" i="578"/>
  <c r="K15" i="578"/>
  <c r="K14" i="578"/>
  <c r="K12" i="578"/>
  <c r="AK34" i="578"/>
  <c r="AK17" i="578"/>
  <c r="AK23" i="578"/>
  <c r="AK24" i="578"/>
  <c r="AK29" i="578"/>
  <c r="AK30" i="578"/>
  <c r="AK14" i="578"/>
  <c r="AK15" i="578"/>
  <c r="AK16" i="578"/>
  <c r="AK21" i="578"/>
  <c r="AK22" i="578"/>
  <c r="AK27" i="578"/>
  <c r="AK28" i="578"/>
  <c r="AK32" i="578"/>
  <c r="AK13" i="578"/>
  <c r="U14" i="578"/>
  <c r="U22" i="578"/>
  <c r="U23" i="578"/>
  <c r="U24" i="578"/>
  <c r="U25" i="578"/>
  <c r="U26" i="578"/>
  <c r="U27" i="578"/>
  <c r="U35" i="578"/>
  <c r="U16" i="578"/>
  <c r="U17" i="578"/>
  <c r="U18" i="578"/>
  <c r="U19" i="578"/>
  <c r="U28" i="578"/>
  <c r="U29" i="578"/>
  <c r="U32" i="578"/>
  <c r="U33" i="578"/>
  <c r="U20" i="578"/>
  <c r="U21" i="578"/>
  <c r="U30" i="578"/>
  <c r="U31" i="578"/>
  <c r="U15" i="578"/>
  <c r="T36" i="578"/>
  <c r="U13" i="578"/>
  <c r="K18" i="578"/>
  <c r="K26" i="578"/>
  <c r="M17" i="578"/>
  <c r="M19" i="578"/>
  <c r="M21" i="578"/>
  <c r="M23" i="578"/>
  <c r="M25" i="578"/>
  <c r="M27" i="578"/>
  <c r="M29" i="578"/>
  <c r="M31" i="578"/>
  <c r="M33" i="578"/>
  <c r="K13" i="578"/>
  <c r="K32" i="578"/>
  <c r="K34" i="578"/>
  <c r="K35" i="578"/>
  <c r="AJ36" i="578"/>
  <c r="U12" i="578"/>
  <c r="V12" i="578"/>
  <c r="AK12" i="578" s="1"/>
  <c r="V36" i="578" l="1"/>
  <c r="AK36" i="578" s="1"/>
  <c r="U36" i="578"/>
  <c r="B55" i="577" l="1"/>
  <c r="B54" i="577"/>
  <c r="AI11" i="577" l="1"/>
  <c r="AJ12" i="577" s="1"/>
  <c r="S11" i="577"/>
  <c r="T12" i="577" s="1"/>
  <c r="AU36" i="577"/>
  <c r="AS36" i="577"/>
  <c r="AT35" i="577"/>
  <c r="AJ35" i="577"/>
  <c r="X35" i="577"/>
  <c r="T35" i="577"/>
  <c r="V35" i="577" s="1"/>
  <c r="L35" i="577"/>
  <c r="M35" i="577" s="1"/>
  <c r="H35" i="577"/>
  <c r="E35" i="577"/>
  <c r="AT34" i="577"/>
  <c r="AJ34" i="577"/>
  <c r="X34" i="577"/>
  <c r="T34" i="577"/>
  <c r="V34" i="577" s="1"/>
  <c r="L34" i="577"/>
  <c r="M34" i="577" s="1"/>
  <c r="H34" i="577"/>
  <c r="E34" i="577"/>
  <c r="AZ33" i="577"/>
  <c r="AT33" i="577"/>
  <c r="AJ33" i="577"/>
  <c r="X33" i="577"/>
  <c r="T33" i="577"/>
  <c r="V33" i="577" s="1"/>
  <c r="L33" i="577"/>
  <c r="M33" i="577" s="1"/>
  <c r="H33" i="577"/>
  <c r="E33" i="577"/>
  <c r="AJ32" i="577"/>
  <c r="X32" i="577"/>
  <c r="T32" i="577"/>
  <c r="V32" i="577" s="1"/>
  <c r="L32" i="577"/>
  <c r="M32" i="577" s="1"/>
  <c r="H32" i="577"/>
  <c r="E32" i="577"/>
  <c r="AJ31" i="577"/>
  <c r="X31" i="577"/>
  <c r="T31" i="577"/>
  <c r="V31" i="577" s="1"/>
  <c r="L31" i="577"/>
  <c r="K31" i="577" s="1"/>
  <c r="H31" i="577"/>
  <c r="E31" i="577"/>
  <c r="AT30" i="577"/>
  <c r="AJ30" i="577"/>
  <c r="X30" i="577"/>
  <c r="T30" i="577"/>
  <c r="V30" i="577" s="1"/>
  <c r="L30" i="577"/>
  <c r="M30" i="577" s="1"/>
  <c r="H30" i="577"/>
  <c r="E30" i="577"/>
  <c r="AT29" i="577"/>
  <c r="AJ29" i="577"/>
  <c r="X29" i="577"/>
  <c r="T29" i="577"/>
  <c r="V29" i="577" s="1"/>
  <c r="L29" i="577"/>
  <c r="M29" i="577" s="1"/>
  <c r="H29" i="577"/>
  <c r="E29" i="577"/>
  <c r="AT28" i="577"/>
  <c r="AJ28" i="577"/>
  <c r="X28" i="577"/>
  <c r="T28" i="577"/>
  <c r="V28" i="577" s="1"/>
  <c r="L28" i="577"/>
  <c r="M28" i="577" s="1"/>
  <c r="H28" i="577"/>
  <c r="E28" i="577"/>
  <c r="AT27" i="577"/>
  <c r="AJ27" i="577"/>
  <c r="X27" i="577"/>
  <c r="T27" i="577"/>
  <c r="V27" i="577" s="1"/>
  <c r="L27" i="577"/>
  <c r="K27" i="577" s="1"/>
  <c r="H27" i="577"/>
  <c r="E27" i="577"/>
  <c r="AT26" i="577"/>
  <c r="AJ26" i="577"/>
  <c r="X26" i="577"/>
  <c r="T26" i="577"/>
  <c r="V26" i="577" s="1"/>
  <c r="L26" i="577"/>
  <c r="M26" i="577" s="1"/>
  <c r="H26" i="577"/>
  <c r="E26" i="577"/>
  <c r="AT25" i="577"/>
  <c r="AJ25" i="577"/>
  <c r="X25" i="577"/>
  <c r="T25" i="577"/>
  <c r="V25" i="577" s="1"/>
  <c r="L25" i="577"/>
  <c r="M25" i="577" s="1"/>
  <c r="K25" i="577"/>
  <c r="H25" i="577"/>
  <c r="E25" i="577"/>
  <c r="AT24" i="577"/>
  <c r="AJ24" i="577"/>
  <c r="X24" i="577"/>
  <c r="T24" i="577"/>
  <c r="V24" i="577" s="1"/>
  <c r="L24" i="577"/>
  <c r="K24" i="577" s="1"/>
  <c r="H24" i="577"/>
  <c r="E24" i="577"/>
  <c r="AT23" i="577"/>
  <c r="AJ23" i="577"/>
  <c r="X23" i="577"/>
  <c r="T23" i="577"/>
  <c r="V23" i="577" s="1"/>
  <c r="M23" i="577"/>
  <c r="L23" i="577"/>
  <c r="K23" i="577" s="1"/>
  <c r="H23" i="577"/>
  <c r="E23" i="577"/>
  <c r="AT22" i="577"/>
  <c r="AJ22" i="577"/>
  <c r="X22" i="577"/>
  <c r="T22" i="577"/>
  <c r="V22" i="577" s="1"/>
  <c r="L22" i="577"/>
  <c r="M22" i="577" s="1"/>
  <c r="K22" i="577"/>
  <c r="H22" i="577"/>
  <c r="E22" i="577"/>
  <c r="AT21" i="577"/>
  <c r="AJ21" i="577"/>
  <c r="X21" i="577"/>
  <c r="T21" i="577"/>
  <c r="V21" i="577" s="1"/>
  <c r="L21" i="577"/>
  <c r="M21" i="577" s="1"/>
  <c r="K21" i="577"/>
  <c r="H21" i="577"/>
  <c r="E21" i="577"/>
  <c r="AT20" i="577"/>
  <c r="AJ20" i="577"/>
  <c r="X20" i="577"/>
  <c r="T20" i="577"/>
  <c r="V20" i="577" s="1"/>
  <c r="L20" i="577"/>
  <c r="M20" i="577" s="1"/>
  <c r="H20" i="577"/>
  <c r="E20" i="577"/>
  <c r="AT19" i="577"/>
  <c r="AJ19" i="577"/>
  <c r="X19" i="577"/>
  <c r="T19" i="577"/>
  <c r="V19" i="577" s="1"/>
  <c r="L19" i="577"/>
  <c r="K19" i="577" s="1"/>
  <c r="H19" i="577"/>
  <c r="E19" i="577"/>
  <c r="AT18" i="577"/>
  <c r="AJ18" i="577"/>
  <c r="X18" i="577"/>
  <c r="T18" i="577"/>
  <c r="V18" i="577" s="1"/>
  <c r="L18" i="577"/>
  <c r="K18" i="577" s="1"/>
  <c r="H18" i="577"/>
  <c r="E18" i="577"/>
  <c r="AT17" i="577"/>
  <c r="AJ17" i="577"/>
  <c r="X17" i="577"/>
  <c r="T17" i="577"/>
  <c r="V17" i="577" s="1"/>
  <c r="L17" i="577"/>
  <c r="K17" i="577" s="1"/>
  <c r="H17" i="577"/>
  <c r="E17" i="577"/>
  <c r="AT16" i="577"/>
  <c r="AJ16" i="577"/>
  <c r="X16" i="577"/>
  <c r="T16" i="577"/>
  <c r="V16" i="577" s="1"/>
  <c r="L16" i="577"/>
  <c r="K16" i="577" s="1"/>
  <c r="H16" i="577"/>
  <c r="E16" i="577"/>
  <c r="AT15" i="577"/>
  <c r="AJ15" i="577"/>
  <c r="X15" i="577"/>
  <c r="T15" i="577"/>
  <c r="V15" i="577" s="1"/>
  <c r="L15" i="577"/>
  <c r="K15" i="577" s="1"/>
  <c r="H15" i="577"/>
  <c r="E15" i="577"/>
  <c r="AT14" i="577"/>
  <c r="AJ14" i="577"/>
  <c r="X14" i="577"/>
  <c r="T14" i="577"/>
  <c r="V14" i="577" s="1"/>
  <c r="L14" i="577"/>
  <c r="K14" i="577" s="1"/>
  <c r="H14" i="577"/>
  <c r="E14" i="577"/>
  <c r="AT13" i="577"/>
  <c r="AJ13" i="577"/>
  <c r="X13" i="577"/>
  <c r="T13" i="577"/>
  <c r="V13" i="577" s="1"/>
  <c r="L13" i="577"/>
  <c r="K13" i="577" s="1"/>
  <c r="H13" i="577"/>
  <c r="E13" i="577"/>
  <c r="AT12" i="577"/>
  <c r="AT36" i="577" s="1"/>
  <c r="X12" i="577"/>
  <c r="L12" i="577"/>
  <c r="K12" i="577" s="1"/>
  <c r="H12" i="577"/>
  <c r="E12" i="577"/>
  <c r="B58" i="576"/>
  <c r="T36" i="577" l="1"/>
  <c r="AJ36" i="577"/>
  <c r="K35" i="577"/>
  <c r="K34" i="577"/>
  <c r="AK33" i="577"/>
  <c r="K32" i="577"/>
  <c r="U32" i="577"/>
  <c r="M31" i="577"/>
  <c r="K30" i="577"/>
  <c r="K29" i="577"/>
  <c r="M27" i="577"/>
  <c r="K26" i="577"/>
  <c r="M19" i="577"/>
  <c r="AK32" i="577"/>
  <c r="AK34" i="577"/>
  <c r="AK35" i="577"/>
  <c r="AI8" i="577"/>
  <c r="AK14" i="577"/>
  <c r="AK18" i="577"/>
  <c r="AK21" i="577"/>
  <c r="AK22" i="577"/>
  <c r="AK25" i="577"/>
  <c r="AK26" i="577"/>
  <c r="AK30" i="577"/>
  <c r="U33" i="577"/>
  <c r="U34" i="577"/>
  <c r="AK17" i="577"/>
  <c r="U35" i="577"/>
  <c r="AK13" i="577"/>
  <c r="M24" i="577"/>
  <c r="M18" i="577"/>
  <c r="K20" i="577"/>
  <c r="K28" i="577"/>
  <c r="AK16" i="577"/>
  <c r="AK19" i="577"/>
  <c r="AK23" i="577"/>
  <c r="AK28" i="577"/>
  <c r="AK31" i="577"/>
  <c r="AK15" i="577"/>
  <c r="AK20" i="577"/>
  <c r="AK24" i="577"/>
  <c r="AK29" i="577"/>
  <c r="M12" i="577"/>
  <c r="M13" i="577"/>
  <c r="M14" i="577"/>
  <c r="M15" i="577"/>
  <c r="M16" i="577"/>
  <c r="M17" i="577"/>
  <c r="K33" i="577"/>
  <c r="U12" i="577"/>
  <c r="U13" i="577"/>
  <c r="U14" i="577"/>
  <c r="U15" i="577"/>
  <c r="U16" i="577"/>
  <c r="U17" i="577"/>
  <c r="U18" i="577"/>
  <c r="U19" i="577"/>
  <c r="U20" i="577"/>
  <c r="U21" i="577"/>
  <c r="U22" i="577"/>
  <c r="U23" i="577"/>
  <c r="U24" i="577"/>
  <c r="U25" i="577"/>
  <c r="U26" i="577"/>
  <c r="U27" i="577"/>
  <c r="AK27" i="577"/>
  <c r="U28" i="577"/>
  <c r="U29" i="577"/>
  <c r="U30" i="577"/>
  <c r="U31" i="577"/>
  <c r="V12" i="577"/>
  <c r="AK12" i="577" s="1"/>
  <c r="V36" i="577" l="1"/>
  <c r="AK36" i="577" s="1"/>
  <c r="U36" i="577"/>
  <c r="AI11" i="576" l="1"/>
  <c r="S11" i="576"/>
  <c r="T12" i="576" l="1"/>
  <c r="AU36" i="576"/>
  <c r="AS36" i="576"/>
  <c r="AT35" i="576"/>
  <c r="AJ35" i="576"/>
  <c r="X35" i="576"/>
  <c r="T35" i="576"/>
  <c r="L35" i="576"/>
  <c r="M35" i="576" s="1"/>
  <c r="H35" i="576"/>
  <c r="E35" i="576"/>
  <c r="AT34" i="576"/>
  <c r="AJ34" i="576"/>
  <c r="X34" i="576"/>
  <c r="T34" i="576"/>
  <c r="L34" i="576"/>
  <c r="M34" i="576" s="1"/>
  <c r="H34" i="576"/>
  <c r="E34" i="576"/>
  <c r="AZ33" i="576"/>
  <c r="AT33" i="576"/>
  <c r="AT36" i="576" s="1"/>
  <c r="AJ33" i="576"/>
  <c r="X33" i="576"/>
  <c r="T33" i="576"/>
  <c r="L33" i="576"/>
  <c r="M33" i="576" s="1"/>
  <c r="H33" i="576"/>
  <c r="E33" i="576"/>
  <c r="AJ32" i="576"/>
  <c r="X32" i="576"/>
  <c r="T32" i="576"/>
  <c r="U32" i="576" s="1"/>
  <c r="L32" i="576"/>
  <c r="M32" i="576" s="1"/>
  <c r="H32" i="576"/>
  <c r="E32" i="576"/>
  <c r="AJ31" i="576"/>
  <c r="X31" i="576"/>
  <c r="T31" i="576"/>
  <c r="L31" i="576"/>
  <c r="M31" i="576" s="1"/>
  <c r="H31" i="576"/>
  <c r="E31" i="576"/>
  <c r="AT30" i="576"/>
  <c r="AJ30" i="576"/>
  <c r="X30" i="576"/>
  <c r="T30" i="576"/>
  <c r="L30" i="576"/>
  <c r="M30" i="576" s="1"/>
  <c r="H30" i="576"/>
  <c r="E30" i="576"/>
  <c r="AT29" i="576"/>
  <c r="AJ29" i="576"/>
  <c r="X29" i="576"/>
  <c r="T29" i="576"/>
  <c r="L29" i="576"/>
  <c r="M29" i="576" s="1"/>
  <c r="H29" i="576"/>
  <c r="E29" i="576"/>
  <c r="AT28" i="576"/>
  <c r="AJ28" i="576"/>
  <c r="X28" i="576"/>
  <c r="T28" i="576"/>
  <c r="L28" i="576"/>
  <c r="M28" i="576" s="1"/>
  <c r="H28" i="576"/>
  <c r="E28" i="576"/>
  <c r="AT27" i="576"/>
  <c r="AJ27" i="576"/>
  <c r="X27" i="576"/>
  <c r="T27" i="576"/>
  <c r="L27" i="576"/>
  <c r="M27" i="576" s="1"/>
  <c r="K27" i="576"/>
  <c r="H27" i="576"/>
  <c r="E27" i="576"/>
  <c r="AT26" i="576"/>
  <c r="AJ26" i="576"/>
  <c r="X26" i="576"/>
  <c r="T26" i="576"/>
  <c r="V26" i="576" s="1"/>
  <c r="L26" i="576"/>
  <c r="M26" i="576" s="1"/>
  <c r="H26" i="576"/>
  <c r="E26" i="576"/>
  <c r="AT25" i="576"/>
  <c r="AJ25" i="576"/>
  <c r="X25" i="576"/>
  <c r="T25" i="576"/>
  <c r="V25" i="576" s="1"/>
  <c r="L25" i="576"/>
  <c r="M25" i="576" s="1"/>
  <c r="H25" i="576"/>
  <c r="E25" i="576"/>
  <c r="AT24" i="576"/>
  <c r="AJ24" i="576"/>
  <c r="X24" i="576"/>
  <c r="T24" i="576"/>
  <c r="V24" i="576" s="1"/>
  <c r="L24" i="576"/>
  <c r="M24" i="576" s="1"/>
  <c r="K24" i="576"/>
  <c r="H24" i="576"/>
  <c r="E24" i="576"/>
  <c r="AT23" i="576"/>
  <c r="AJ23" i="576"/>
  <c r="X23" i="576"/>
  <c r="T23" i="576"/>
  <c r="V23" i="576" s="1"/>
  <c r="L23" i="576"/>
  <c r="M23" i="576" s="1"/>
  <c r="H23" i="576"/>
  <c r="E23" i="576"/>
  <c r="AT22" i="576"/>
  <c r="AJ22" i="576"/>
  <c r="X22" i="576"/>
  <c r="T22" i="576"/>
  <c r="V22" i="576" s="1"/>
  <c r="L22" i="576"/>
  <c r="M22" i="576" s="1"/>
  <c r="H22" i="576"/>
  <c r="E22" i="576"/>
  <c r="AT21" i="576"/>
  <c r="AJ21" i="576"/>
  <c r="X21" i="576"/>
  <c r="T21" i="576"/>
  <c r="V21" i="576" s="1"/>
  <c r="L21" i="576"/>
  <c r="M21" i="576" s="1"/>
  <c r="K21" i="576"/>
  <c r="H21" i="576"/>
  <c r="E21" i="576"/>
  <c r="AT20" i="576"/>
  <c r="AJ20" i="576"/>
  <c r="X20" i="576"/>
  <c r="T20" i="576"/>
  <c r="V20" i="576" s="1"/>
  <c r="L20" i="576"/>
  <c r="M20" i="576" s="1"/>
  <c r="K20" i="576"/>
  <c r="H20" i="576"/>
  <c r="E20" i="576"/>
  <c r="AT19" i="576"/>
  <c r="AJ19" i="576"/>
  <c r="X19" i="576"/>
  <c r="T19" i="576"/>
  <c r="V19" i="576" s="1"/>
  <c r="L19" i="576"/>
  <c r="M19" i="576" s="1"/>
  <c r="K19" i="576"/>
  <c r="H19" i="576"/>
  <c r="E19" i="576"/>
  <c r="AT18" i="576"/>
  <c r="AJ18" i="576"/>
  <c r="X18" i="576"/>
  <c r="T18" i="576"/>
  <c r="V18" i="576" s="1"/>
  <c r="L18" i="576"/>
  <c r="M18" i="576" s="1"/>
  <c r="H18" i="576"/>
  <c r="E18" i="576"/>
  <c r="AT17" i="576"/>
  <c r="AJ17" i="576"/>
  <c r="X17" i="576"/>
  <c r="T17" i="576"/>
  <c r="V17" i="576" s="1"/>
  <c r="L17" i="576"/>
  <c r="M17" i="576" s="1"/>
  <c r="H17" i="576"/>
  <c r="E17" i="576"/>
  <c r="AT16" i="576"/>
  <c r="AJ16" i="576"/>
  <c r="X16" i="576"/>
  <c r="T16" i="576"/>
  <c r="V16" i="576" s="1"/>
  <c r="L16" i="576"/>
  <c r="M16" i="576" s="1"/>
  <c r="K16" i="576"/>
  <c r="H16" i="576"/>
  <c r="E16" i="576"/>
  <c r="AT15" i="576"/>
  <c r="AJ15" i="576"/>
  <c r="X15" i="576"/>
  <c r="T15" i="576"/>
  <c r="V15" i="576" s="1"/>
  <c r="L15" i="576"/>
  <c r="M15" i="576" s="1"/>
  <c r="H15" i="576"/>
  <c r="E15" i="576"/>
  <c r="AT14" i="576"/>
  <c r="AJ14" i="576"/>
  <c r="X14" i="576"/>
  <c r="T14" i="576"/>
  <c r="V14" i="576" s="1"/>
  <c r="L14" i="576"/>
  <c r="M14" i="576" s="1"/>
  <c r="K14" i="576"/>
  <c r="H14" i="576"/>
  <c r="E14" i="576"/>
  <c r="AT13" i="576"/>
  <c r="AJ13" i="576"/>
  <c r="X13" i="576"/>
  <c r="T13" i="576"/>
  <c r="V13" i="576" s="1"/>
  <c r="L13" i="576"/>
  <c r="M13" i="576" s="1"/>
  <c r="H13" i="576"/>
  <c r="E13" i="576"/>
  <c r="AT12" i="576"/>
  <c r="AJ12" i="576"/>
  <c r="X12" i="576"/>
  <c r="L12" i="576"/>
  <c r="M12" i="576" s="1"/>
  <c r="H12" i="576"/>
  <c r="E12" i="576"/>
  <c r="AI8" i="576"/>
  <c r="B54" i="575"/>
  <c r="E27" i="575"/>
  <c r="AI11" i="575"/>
  <c r="S11" i="575"/>
  <c r="K35" i="576" l="1"/>
  <c r="V35" i="576"/>
  <c r="AK35" i="576" s="1"/>
  <c r="K34" i="576"/>
  <c r="V34" i="576"/>
  <c r="U34" i="576"/>
  <c r="U33" i="576"/>
  <c r="V32" i="576"/>
  <c r="AK32" i="576" s="1"/>
  <c r="K31" i="576"/>
  <c r="V31" i="576"/>
  <c r="AK31" i="576" s="1"/>
  <c r="K30" i="576"/>
  <c r="V30" i="576"/>
  <c r="AK30" i="576" s="1"/>
  <c r="K29" i="576"/>
  <c r="V29" i="576"/>
  <c r="AK29" i="576" s="1"/>
  <c r="K28" i="576"/>
  <c r="V27" i="576"/>
  <c r="V28" i="576"/>
  <c r="AK28" i="576" s="1"/>
  <c r="K26" i="576"/>
  <c r="AK26" i="576"/>
  <c r="K25" i="576"/>
  <c r="AK25" i="576"/>
  <c r="AK24" i="576"/>
  <c r="K23" i="576"/>
  <c r="AK23" i="576"/>
  <c r="K22" i="576"/>
  <c r="AK22" i="576"/>
  <c r="AK21" i="576"/>
  <c r="AK20" i="576"/>
  <c r="AK19" i="576"/>
  <c r="K18" i="576"/>
  <c r="AK18" i="576"/>
  <c r="K17" i="576"/>
  <c r="AK17" i="576"/>
  <c r="AK16" i="576"/>
  <c r="K15" i="576"/>
  <c r="AK15" i="576"/>
  <c r="AJ36" i="576"/>
  <c r="AK14" i="576"/>
  <c r="K13" i="576"/>
  <c r="AK13" i="576"/>
  <c r="K12" i="576"/>
  <c r="AK34" i="576"/>
  <c r="V33" i="576"/>
  <c r="U35" i="576"/>
  <c r="AK33" i="576"/>
  <c r="T36" i="576"/>
  <c r="K32" i="576"/>
  <c r="K33" i="576"/>
  <c r="U12" i="576"/>
  <c r="U13" i="576"/>
  <c r="U14" i="576"/>
  <c r="U15" i="576"/>
  <c r="U16" i="576"/>
  <c r="U17" i="576"/>
  <c r="U18" i="576"/>
  <c r="U19" i="576"/>
  <c r="U20" i="576"/>
  <c r="U21" i="576"/>
  <c r="U22" i="576"/>
  <c r="U23" i="576"/>
  <c r="U24" i="576"/>
  <c r="U25" i="576"/>
  <c r="U26" i="576"/>
  <c r="U27" i="576"/>
  <c r="AK27" i="576"/>
  <c r="U28" i="576"/>
  <c r="U29" i="576"/>
  <c r="U30" i="576"/>
  <c r="U31" i="576"/>
  <c r="V12" i="576"/>
  <c r="AK12" i="576" s="1"/>
  <c r="AK25" i="574"/>
  <c r="AU36" i="575"/>
  <c r="AS36" i="575"/>
  <c r="AT35" i="575"/>
  <c r="AJ35" i="575"/>
  <c r="X35" i="575"/>
  <c r="T35" i="575"/>
  <c r="V35" i="575" s="1"/>
  <c r="L35" i="575"/>
  <c r="K35" i="575" s="1"/>
  <c r="H35" i="575"/>
  <c r="E35" i="575"/>
  <c r="AT34" i="575"/>
  <c r="AJ34" i="575"/>
  <c r="X34" i="575"/>
  <c r="T34" i="575"/>
  <c r="V34" i="575" s="1"/>
  <c r="L34" i="575"/>
  <c r="M34" i="575" s="1"/>
  <c r="H34" i="575"/>
  <c r="E34" i="575"/>
  <c r="AZ33" i="575"/>
  <c r="AT33" i="575"/>
  <c r="AT36" i="575" s="1"/>
  <c r="AJ33" i="575"/>
  <c r="X33" i="575"/>
  <c r="T33" i="575"/>
  <c r="U33" i="575" s="1"/>
  <c r="L33" i="575"/>
  <c r="M33" i="575" s="1"/>
  <c r="H33" i="575"/>
  <c r="E33" i="575"/>
  <c r="AJ32" i="575"/>
  <c r="X32" i="575"/>
  <c r="T32" i="575"/>
  <c r="V32" i="575" s="1"/>
  <c r="L32" i="575"/>
  <c r="K32" i="575" s="1"/>
  <c r="H32" i="575"/>
  <c r="E32" i="575"/>
  <c r="AJ31" i="575"/>
  <c r="X31" i="575"/>
  <c r="T31" i="575"/>
  <c r="V31" i="575" s="1"/>
  <c r="L31" i="575"/>
  <c r="K31" i="575" s="1"/>
  <c r="H31" i="575"/>
  <c r="E31" i="575"/>
  <c r="AT30" i="575"/>
  <c r="AJ30" i="575"/>
  <c r="X30" i="575"/>
  <c r="T30" i="575"/>
  <c r="V30" i="575" s="1"/>
  <c r="L30" i="575"/>
  <c r="K30" i="575" s="1"/>
  <c r="H30" i="575"/>
  <c r="E30" i="575"/>
  <c r="AT29" i="575"/>
  <c r="AJ29" i="575"/>
  <c r="X29" i="575"/>
  <c r="T29" i="575"/>
  <c r="V29" i="575" s="1"/>
  <c r="L29" i="575"/>
  <c r="K29" i="575" s="1"/>
  <c r="H29" i="575"/>
  <c r="E29" i="575"/>
  <c r="AT28" i="575"/>
  <c r="AJ28" i="575"/>
  <c r="X28" i="575"/>
  <c r="T28" i="575"/>
  <c r="V28" i="575" s="1"/>
  <c r="L28" i="575"/>
  <c r="K28" i="575" s="1"/>
  <c r="H28" i="575"/>
  <c r="E28" i="575"/>
  <c r="AT27" i="575"/>
  <c r="AJ27" i="575"/>
  <c r="X27" i="575"/>
  <c r="T27" i="575"/>
  <c r="V27" i="575" s="1"/>
  <c r="L27" i="575"/>
  <c r="K27" i="575" s="1"/>
  <c r="H27" i="575"/>
  <c r="AT26" i="575"/>
  <c r="AJ26" i="575"/>
  <c r="X26" i="575"/>
  <c r="T26" i="575"/>
  <c r="V26" i="575" s="1"/>
  <c r="L26" i="575"/>
  <c r="K26" i="575" s="1"/>
  <c r="H26" i="575"/>
  <c r="E26" i="575"/>
  <c r="AT25" i="575"/>
  <c r="AJ25" i="575"/>
  <c r="X25" i="575"/>
  <c r="T25" i="575"/>
  <c r="V25" i="575" s="1"/>
  <c r="L25" i="575"/>
  <c r="K25" i="575" s="1"/>
  <c r="H25" i="575"/>
  <c r="E25" i="575"/>
  <c r="AT24" i="575"/>
  <c r="AJ24" i="575"/>
  <c r="X24" i="575"/>
  <c r="T24" i="575"/>
  <c r="V24" i="575" s="1"/>
  <c r="L24" i="575"/>
  <c r="K24" i="575" s="1"/>
  <c r="H24" i="575"/>
  <c r="E24" i="575"/>
  <c r="AT23" i="575"/>
  <c r="AJ23" i="575"/>
  <c r="X23" i="575"/>
  <c r="T23" i="575"/>
  <c r="V23" i="575" s="1"/>
  <c r="L23" i="575"/>
  <c r="K23" i="575" s="1"/>
  <c r="H23" i="575"/>
  <c r="E23" i="575"/>
  <c r="AT22" i="575"/>
  <c r="AJ22" i="575"/>
  <c r="X22" i="575"/>
  <c r="T22" i="575"/>
  <c r="V22" i="575" s="1"/>
  <c r="L22" i="575"/>
  <c r="K22" i="575" s="1"/>
  <c r="H22" i="575"/>
  <c r="E22" i="575"/>
  <c r="AT21" i="575"/>
  <c r="AJ21" i="575"/>
  <c r="X21" i="575"/>
  <c r="T21" i="575"/>
  <c r="V21" i="575" s="1"/>
  <c r="L21" i="575"/>
  <c r="K21" i="575" s="1"/>
  <c r="H21" i="575"/>
  <c r="E21" i="575"/>
  <c r="AT20" i="575"/>
  <c r="AJ20" i="575"/>
  <c r="X20" i="575"/>
  <c r="T20" i="575"/>
  <c r="V20" i="575" s="1"/>
  <c r="L20" i="575"/>
  <c r="K20" i="575" s="1"/>
  <c r="H20" i="575"/>
  <c r="E20" i="575"/>
  <c r="AT19" i="575"/>
  <c r="AJ19" i="575"/>
  <c r="X19" i="575"/>
  <c r="T19" i="575"/>
  <c r="V19" i="575" s="1"/>
  <c r="L19" i="575"/>
  <c r="K19" i="575" s="1"/>
  <c r="H19" i="575"/>
  <c r="E19" i="575"/>
  <c r="AT18" i="575"/>
  <c r="AJ18" i="575"/>
  <c r="X18" i="575"/>
  <c r="T18" i="575"/>
  <c r="V18" i="575" s="1"/>
  <c r="L18" i="575"/>
  <c r="K18" i="575" s="1"/>
  <c r="H18" i="575"/>
  <c r="E18" i="575"/>
  <c r="AT17" i="575"/>
  <c r="AJ17" i="575"/>
  <c r="X17" i="575"/>
  <c r="T17" i="575"/>
  <c r="V17" i="575" s="1"/>
  <c r="L17" i="575"/>
  <c r="K17" i="575" s="1"/>
  <c r="H17" i="575"/>
  <c r="E17" i="575"/>
  <c r="AT16" i="575"/>
  <c r="AJ16" i="575"/>
  <c r="X16" i="575"/>
  <c r="T16" i="575"/>
  <c r="V16" i="575" s="1"/>
  <c r="L16" i="575"/>
  <c r="K16" i="575" s="1"/>
  <c r="H16" i="575"/>
  <c r="E16" i="575"/>
  <c r="AT15" i="575"/>
  <c r="AJ15" i="575"/>
  <c r="X15" i="575"/>
  <c r="T15" i="575"/>
  <c r="U15" i="575" s="1"/>
  <c r="L15" i="575"/>
  <c r="K15" i="575" s="1"/>
  <c r="H15" i="575"/>
  <c r="E15" i="575"/>
  <c r="AT14" i="575"/>
  <c r="AJ14" i="575"/>
  <c r="X14" i="575"/>
  <c r="T14" i="575"/>
  <c r="V14" i="575" s="1"/>
  <c r="L14" i="575"/>
  <c r="K14" i="575" s="1"/>
  <c r="H14" i="575"/>
  <c r="E14" i="575"/>
  <c r="AT13" i="575"/>
  <c r="AJ13" i="575"/>
  <c r="X13" i="575"/>
  <c r="T13" i="575"/>
  <c r="U13" i="575" s="1"/>
  <c r="L13" i="575"/>
  <c r="K13" i="575" s="1"/>
  <c r="H13" i="575"/>
  <c r="E13" i="575"/>
  <c r="AT12" i="575"/>
  <c r="AJ12" i="575"/>
  <c r="X12" i="575"/>
  <c r="T12" i="575"/>
  <c r="L12" i="575"/>
  <c r="K12" i="575" s="1"/>
  <c r="H12" i="575"/>
  <c r="E12" i="575"/>
  <c r="AI8" i="575"/>
  <c r="B56" i="574"/>
  <c r="AK35" i="575" l="1"/>
  <c r="U36" i="576"/>
  <c r="V36" i="576"/>
  <c r="AK36" i="576" s="1"/>
  <c r="K34" i="575"/>
  <c r="AK34" i="575"/>
  <c r="U32" i="575"/>
  <c r="AK31" i="575"/>
  <c r="AK28" i="575"/>
  <c r="AK23" i="575"/>
  <c r="AK19" i="575"/>
  <c r="AK32" i="575"/>
  <c r="AJ36" i="575"/>
  <c r="AK14" i="575"/>
  <c r="AK18" i="575"/>
  <c r="AK30" i="575"/>
  <c r="U34" i="575"/>
  <c r="U35" i="575"/>
  <c r="V33" i="575"/>
  <c r="AK33" i="575" s="1"/>
  <c r="AK22" i="575"/>
  <c r="AK26" i="575"/>
  <c r="T36" i="575"/>
  <c r="M35" i="575"/>
  <c r="M32" i="575"/>
  <c r="AK17" i="575"/>
  <c r="AK21" i="575"/>
  <c r="AK25" i="575"/>
  <c r="AK16" i="575"/>
  <c r="AK20" i="575"/>
  <c r="AK24" i="575"/>
  <c r="AK29" i="575"/>
  <c r="V13" i="575"/>
  <c r="AK13" i="575" s="1"/>
  <c r="V15" i="575"/>
  <c r="AK15" i="575" s="1"/>
  <c r="M12" i="575"/>
  <c r="M13" i="575"/>
  <c r="M14" i="575"/>
  <c r="M15" i="575"/>
  <c r="M16" i="575"/>
  <c r="M17" i="575"/>
  <c r="M18" i="575"/>
  <c r="M19" i="575"/>
  <c r="M20" i="575"/>
  <c r="M21" i="575"/>
  <c r="M22" i="575"/>
  <c r="M23" i="575"/>
  <c r="M24" i="575"/>
  <c r="M25" i="575"/>
  <c r="M26" i="575"/>
  <c r="M27" i="575"/>
  <c r="M28" i="575"/>
  <c r="M29" i="575"/>
  <c r="M30" i="575"/>
  <c r="M31" i="575"/>
  <c r="K33" i="575"/>
  <c r="U12" i="575"/>
  <c r="U14" i="575"/>
  <c r="U16" i="575"/>
  <c r="U17" i="575"/>
  <c r="U18" i="575"/>
  <c r="U19" i="575"/>
  <c r="U20" i="575"/>
  <c r="U21" i="575"/>
  <c r="U22" i="575"/>
  <c r="U23" i="575"/>
  <c r="U24" i="575"/>
  <c r="U25" i="575"/>
  <c r="U26" i="575"/>
  <c r="U27" i="575"/>
  <c r="AK27" i="575"/>
  <c r="U28" i="575"/>
  <c r="U29" i="575"/>
  <c r="U30" i="575"/>
  <c r="U31" i="575"/>
  <c r="V12" i="575"/>
  <c r="AK12" i="575" s="1"/>
  <c r="U36" i="575" l="1"/>
  <c r="V36" i="575"/>
  <c r="AK36" i="575" s="1"/>
  <c r="AI11" i="574" l="1"/>
  <c r="S11" i="574"/>
  <c r="AU36" i="574" l="1"/>
  <c r="AS36" i="574"/>
  <c r="AT35" i="574"/>
  <c r="AJ35" i="574"/>
  <c r="X35" i="574"/>
  <c r="T35" i="574"/>
  <c r="L35" i="574"/>
  <c r="K35" i="574" s="1"/>
  <c r="H35" i="574"/>
  <c r="E35" i="574"/>
  <c r="AT34" i="574"/>
  <c r="AJ34" i="574"/>
  <c r="X34" i="574"/>
  <c r="T34" i="574"/>
  <c r="L34" i="574"/>
  <c r="K34" i="574" s="1"/>
  <c r="H34" i="574"/>
  <c r="E34" i="574"/>
  <c r="AZ33" i="574"/>
  <c r="AT33" i="574"/>
  <c r="AJ33" i="574"/>
  <c r="X33" i="574"/>
  <c r="T33" i="574"/>
  <c r="M33" i="574"/>
  <c r="L33" i="574"/>
  <c r="K33" i="574" s="1"/>
  <c r="H33" i="574"/>
  <c r="E33" i="574"/>
  <c r="AJ32" i="574"/>
  <c r="X32" i="574"/>
  <c r="T32" i="574"/>
  <c r="L32" i="574"/>
  <c r="M32" i="574" s="1"/>
  <c r="H32" i="574"/>
  <c r="E32" i="574"/>
  <c r="AJ31" i="574"/>
  <c r="X31" i="574"/>
  <c r="T31" i="574"/>
  <c r="L31" i="574"/>
  <c r="M31" i="574" s="1"/>
  <c r="H31" i="574"/>
  <c r="E31" i="574"/>
  <c r="AT30" i="574"/>
  <c r="AJ30" i="574"/>
  <c r="X30" i="574"/>
  <c r="T30" i="574"/>
  <c r="L30" i="574"/>
  <c r="M30" i="574" s="1"/>
  <c r="H30" i="574"/>
  <c r="E30" i="574"/>
  <c r="AT29" i="574"/>
  <c r="AJ29" i="574"/>
  <c r="X29" i="574"/>
  <c r="T29" i="574"/>
  <c r="L29" i="574"/>
  <c r="M29" i="574" s="1"/>
  <c r="H29" i="574"/>
  <c r="E29" i="574"/>
  <c r="AT28" i="574"/>
  <c r="AJ28" i="574"/>
  <c r="X28" i="574"/>
  <c r="T28" i="574"/>
  <c r="L28" i="574"/>
  <c r="M28" i="574" s="1"/>
  <c r="H28" i="574"/>
  <c r="E28" i="574"/>
  <c r="AT27" i="574"/>
  <c r="AJ27" i="574"/>
  <c r="X27" i="574"/>
  <c r="T27" i="574"/>
  <c r="L27" i="574"/>
  <c r="M27" i="574" s="1"/>
  <c r="H27" i="574"/>
  <c r="E27" i="574"/>
  <c r="AT26" i="574"/>
  <c r="AJ26" i="574"/>
  <c r="X26" i="574"/>
  <c r="T26" i="574"/>
  <c r="L26" i="574"/>
  <c r="M26" i="574" s="1"/>
  <c r="H26" i="574"/>
  <c r="E26" i="574"/>
  <c r="AT25" i="574"/>
  <c r="AJ25" i="574"/>
  <c r="X25" i="574"/>
  <c r="T25" i="574"/>
  <c r="U25" i="574" s="1"/>
  <c r="L25" i="574"/>
  <c r="M25" i="574" s="1"/>
  <c r="H25" i="574"/>
  <c r="E25" i="574"/>
  <c r="AT24" i="574"/>
  <c r="AJ24" i="574"/>
  <c r="X24" i="574"/>
  <c r="T24" i="574"/>
  <c r="U24" i="574" s="1"/>
  <c r="L24" i="574"/>
  <c r="M24" i="574" s="1"/>
  <c r="H24" i="574"/>
  <c r="E24" i="574"/>
  <c r="AT23" i="574"/>
  <c r="AJ23" i="574"/>
  <c r="X23" i="574"/>
  <c r="T23" i="574"/>
  <c r="V23" i="574" s="1"/>
  <c r="L23" i="574"/>
  <c r="M23" i="574" s="1"/>
  <c r="H23" i="574"/>
  <c r="E23" i="574"/>
  <c r="AT22" i="574"/>
  <c r="AJ22" i="574"/>
  <c r="X22" i="574"/>
  <c r="T22" i="574"/>
  <c r="U22" i="574" s="1"/>
  <c r="L22" i="574"/>
  <c r="M22" i="574" s="1"/>
  <c r="K22" i="574"/>
  <c r="H22" i="574"/>
  <c r="E22" i="574"/>
  <c r="AT21" i="574"/>
  <c r="AJ21" i="574"/>
  <c r="X21" i="574"/>
  <c r="T21" i="574"/>
  <c r="V21" i="574" s="1"/>
  <c r="L21" i="574"/>
  <c r="M21" i="574" s="1"/>
  <c r="K21" i="574"/>
  <c r="H21" i="574"/>
  <c r="E21" i="574"/>
  <c r="AT20" i="574"/>
  <c r="AJ20" i="574"/>
  <c r="X20" i="574"/>
  <c r="T20" i="574"/>
  <c r="V20" i="574" s="1"/>
  <c r="L20" i="574"/>
  <c r="M20" i="574" s="1"/>
  <c r="H20" i="574"/>
  <c r="E20" i="574"/>
  <c r="AT19" i="574"/>
  <c r="AJ19" i="574"/>
  <c r="X19" i="574"/>
  <c r="T19" i="574"/>
  <c r="L19" i="574"/>
  <c r="M19" i="574" s="1"/>
  <c r="H19" i="574"/>
  <c r="E19" i="574"/>
  <c r="AT18" i="574"/>
  <c r="AJ18" i="574"/>
  <c r="X18" i="574"/>
  <c r="T18" i="574"/>
  <c r="L18" i="574"/>
  <c r="M18" i="574" s="1"/>
  <c r="H18" i="574"/>
  <c r="E18" i="574"/>
  <c r="AT17" i="574"/>
  <c r="AJ17" i="574"/>
  <c r="X17" i="574"/>
  <c r="T17" i="574"/>
  <c r="L17" i="574"/>
  <c r="M17" i="574" s="1"/>
  <c r="K17" i="574"/>
  <c r="H17" i="574"/>
  <c r="E17" i="574"/>
  <c r="AT16" i="574"/>
  <c r="AJ16" i="574"/>
  <c r="X16" i="574"/>
  <c r="T16" i="574"/>
  <c r="L16" i="574"/>
  <c r="M16" i="574" s="1"/>
  <c r="H16" i="574"/>
  <c r="E16" i="574"/>
  <c r="AT15" i="574"/>
  <c r="AJ15" i="574"/>
  <c r="X15" i="574"/>
  <c r="T15" i="574"/>
  <c r="L15" i="574"/>
  <c r="M15" i="574" s="1"/>
  <c r="H15" i="574"/>
  <c r="E15" i="574"/>
  <c r="AT14" i="574"/>
  <c r="AJ14" i="574"/>
  <c r="X14" i="574"/>
  <c r="T14" i="574"/>
  <c r="L14" i="574"/>
  <c r="M14" i="574" s="1"/>
  <c r="K14" i="574"/>
  <c r="H14" i="574"/>
  <c r="E14" i="574"/>
  <c r="AT13" i="574"/>
  <c r="AJ13" i="574"/>
  <c r="X13" i="574"/>
  <c r="T13" i="574"/>
  <c r="L13" i="574"/>
  <c r="M13" i="574" s="1"/>
  <c r="K13" i="574"/>
  <c r="H13" i="574"/>
  <c r="E13" i="574"/>
  <c r="AT12" i="574"/>
  <c r="AT36" i="574" s="1"/>
  <c r="X12" i="574"/>
  <c r="L12" i="574"/>
  <c r="M12" i="574" s="1"/>
  <c r="H12" i="574"/>
  <c r="E12" i="574"/>
  <c r="AJ12" i="574"/>
  <c r="T12" i="574"/>
  <c r="B56" i="573"/>
  <c r="H26" i="573"/>
  <c r="M35" i="574" l="1"/>
  <c r="V35" i="574"/>
  <c r="AK35" i="574" s="1"/>
  <c r="M34" i="574"/>
  <c r="V34" i="574"/>
  <c r="AK34" i="574" s="1"/>
  <c r="V33" i="574"/>
  <c r="AK33" i="574" s="1"/>
  <c r="U32" i="574"/>
  <c r="V31" i="574"/>
  <c r="AK31" i="574" s="1"/>
  <c r="V30" i="574"/>
  <c r="AK30" i="574" s="1"/>
  <c r="U30" i="574"/>
  <c r="K29" i="574"/>
  <c r="V29" i="574"/>
  <c r="AK29" i="574" s="1"/>
  <c r="K28" i="574"/>
  <c r="U28" i="574"/>
  <c r="V28" i="574"/>
  <c r="AK28" i="574" s="1"/>
  <c r="V26" i="574"/>
  <c r="U27" i="574"/>
  <c r="V27" i="574"/>
  <c r="AK27" i="574" s="1"/>
  <c r="K26" i="574"/>
  <c r="K25" i="574"/>
  <c r="V25" i="574"/>
  <c r="K24" i="574"/>
  <c r="V24" i="574"/>
  <c r="AK24" i="574" s="1"/>
  <c r="V22" i="574"/>
  <c r="AK22" i="574" s="1"/>
  <c r="AK21" i="574"/>
  <c r="U21" i="574"/>
  <c r="K20" i="574"/>
  <c r="V19" i="574"/>
  <c r="AK19" i="574" s="1"/>
  <c r="K18" i="574"/>
  <c r="V18" i="574"/>
  <c r="AK18" i="574" s="1"/>
  <c r="U18" i="574"/>
  <c r="U17" i="574"/>
  <c r="K16" i="574"/>
  <c r="U16" i="574"/>
  <c r="U15" i="574"/>
  <c r="V15" i="574"/>
  <c r="AK15" i="574" s="1"/>
  <c r="V14" i="574"/>
  <c r="AK14" i="574" s="1"/>
  <c r="V13" i="574"/>
  <c r="AK13" i="574" s="1"/>
  <c r="AK23" i="574"/>
  <c r="AK26" i="574"/>
  <c r="AK20" i="574"/>
  <c r="U20" i="574"/>
  <c r="V17" i="574"/>
  <c r="AK17" i="574" s="1"/>
  <c r="U19" i="574"/>
  <c r="U26" i="574"/>
  <c r="U29" i="574"/>
  <c r="U31" i="574"/>
  <c r="V16" i="574"/>
  <c r="AK16" i="574" s="1"/>
  <c r="V32" i="574"/>
  <c r="AK32" i="574" s="1"/>
  <c r="U14" i="574"/>
  <c r="U23" i="574"/>
  <c r="U13" i="574"/>
  <c r="K15" i="574"/>
  <c r="K19" i="574"/>
  <c r="K23" i="574"/>
  <c r="K27" i="574"/>
  <c r="K31" i="574"/>
  <c r="K30" i="574"/>
  <c r="K12" i="574"/>
  <c r="T36" i="574"/>
  <c r="U12" i="574"/>
  <c r="V12" i="574"/>
  <c r="AK12" i="574" s="1"/>
  <c r="AJ36" i="574"/>
  <c r="U33" i="574"/>
  <c r="AI8" i="574"/>
  <c r="K32" i="574"/>
  <c r="U34" i="574"/>
  <c r="U35" i="574"/>
  <c r="V36" i="574" l="1"/>
  <c r="AK36" i="574" s="1"/>
  <c r="U36" i="574"/>
  <c r="AI11" i="573" l="1"/>
  <c r="AJ12" i="573" s="1"/>
  <c r="S11" i="573"/>
  <c r="AU36" i="573"/>
  <c r="AS36" i="573"/>
  <c r="AT35" i="573"/>
  <c r="AJ35" i="573"/>
  <c r="X35" i="573"/>
  <c r="T35" i="573"/>
  <c r="L35" i="573"/>
  <c r="M35" i="573" s="1"/>
  <c r="H35" i="573"/>
  <c r="E35" i="573"/>
  <c r="AT34" i="573"/>
  <c r="AJ34" i="573"/>
  <c r="X34" i="573"/>
  <c r="T34" i="573"/>
  <c r="L34" i="573"/>
  <c r="M34" i="573" s="1"/>
  <c r="H34" i="573"/>
  <c r="E34" i="573"/>
  <c r="AZ33" i="573"/>
  <c r="AT33" i="573"/>
  <c r="AJ33" i="573"/>
  <c r="X33" i="573"/>
  <c r="T33" i="573"/>
  <c r="U33" i="573" s="1"/>
  <c r="L33" i="573"/>
  <c r="K33" i="573" s="1"/>
  <c r="H33" i="573"/>
  <c r="E33" i="573"/>
  <c r="AJ32" i="573"/>
  <c r="X32" i="573"/>
  <c r="T32" i="573"/>
  <c r="V32" i="573" s="1"/>
  <c r="L32" i="573"/>
  <c r="M32" i="573" s="1"/>
  <c r="H32" i="573"/>
  <c r="E32" i="573"/>
  <c r="AJ31" i="573"/>
  <c r="X31" i="573"/>
  <c r="T31" i="573"/>
  <c r="V31" i="573" s="1"/>
  <c r="L31" i="573"/>
  <c r="M31" i="573" s="1"/>
  <c r="H31" i="573"/>
  <c r="E31" i="573"/>
  <c r="AT30" i="573"/>
  <c r="AJ30" i="573"/>
  <c r="X30" i="573"/>
  <c r="T30" i="573"/>
  <c r="V30" i="573" s="1"/>
  <c r="L30" i="573"/>
  <c r="K30" i="573" s="1"/>
  <c r="H30" i="573"/>
  <c r="E30" i="573"/>
  <c r="AT29" i="573"/>
  <c r="AJ29" i="573"/>
  <c r="X29" i="573"/>
  <c r="T29" i="573"/>
  <c r="V29" i="573" s="1"/>
  <c r="L29" i="573"/>
  <c r="M29" i="573" s="1"/>
  <c r="H29" i="573"/>
  <c r="E29" i="573"/>
  <c r="AT28" i="573"/>
  <c r="AJ28" i="573"/>
  <c r="X28" i="573"/>
  <c r="T28" i="573"/>
  <c r="V28" i="573" s="1"/>
  <c r="L28" i="573"/>
  <c r="K28" i="573" s="1"/>
  <c r="H28" i="573"/>
  <c r="E28" i="573"/>
  <c r="AT27" i="573"/>
  <c r="AJ27" i="573"/>
  <c r="X27" i="573"/>
  <c r="T27" i="573"/>
  <c r="V27" i="573" s="1"/>
  <c r="L27" i="573"/>
  <c r="M27" i="573" s="1"/>
  <c r="H27" i="573"/>
  <c r="E27" i="573"/>
  <c r="AT26" i="573"/>
  <c r="AJ26" i="573"/>
  <c r="X26" i="573"/>
  <c r="T26" i="573"/>
  <c r="V26" i="573" s="1"/>
  <c r="L26" i="573"/>
  <c r="M26" i="573" s="1"/>
  <c r="K26" i="573"/>
  <c r="E26" i="573"/>
  <c r="AT25" i="573"/>
  <c r="AJ25" i="573"/>
  <c r="X25" i="573"/>
  <c r="T25" i="573"/>
  <c r="V25" i="573" s="1"/>
  <c r="L25" i="573"/>
  <c r="M25" i="573" s="1"/>
  <c r="H25" i="573"/>
  <c r="E25" i="573"/>
  <c r="AT24" i="573"/>
  <c r="AJ24" i="573"/>
  <c r="X24" i="573"/>
  <c r="T24" i="573"/>
  <c r="V24" i="573" s="1"/>
  <c r="L24" i="573"/>
  <c r="M24" i="573" s="1"/>
  <c r="H24" i="573"/>
  <c r="E24" i="573"/>
  <c r="AT23" i="573"/>
  <c r="AJ23" i="573"/>
  <c r="X23" i="573"/>
  <c r="T23" i="573"/>
  <c r="V23" i="573" s="1"/>
  <c r="L23" i="573"/>
  <c r="M23" i="573" s="1"/>
  <c r="H23" i="573"/>
  <c r="E23" i="573"/>
  <c r="AT22" i="573"/>
  <c r="AJ22" i="573"/>
  <c r="X22" i="573"/>
  <c r="T22" i="573"/>
  <c r="V22" i="573" s="1"/>
  <c r="M22" i="573"/>
  <c r="L22" i="573"/>
  <c r="K22" i="573" s="1"/>
  <c r="H22" i="573"/>
  <c r="E22" i="573"/>
  <c r="AT21" i="573"/>
  <c r="AJ21" i="573"/>
  <c r="X21" i="573"/>
  <c r="T21" i="573"/>
  <c r="V21" i="573" s="1"/>
  <c r="L21" i="573"/>
  <c r="M21" i="573" s="1"/>
  <c r="H21" i="573"/>
  <c r="E21" i="573"/>
  <c r="AT20" i="573"/>
  <c r="AJ20" i="573"/>
  <c r="X20" i="573"/>
  <c r="T20" i="573"/>
  <c r="V20" i="573" s="1"/>
  <c r="L20" i="573"/>
  <c r="K20" i="573" s="1"/>
  <c r="H20" i="573"/>
  <c r="E20" i="573"/>
  <c r="AT19" i="573"/>
  <c r="AJ19" i="573"/>
  <c r="X19" i="573"/>
  <c r="T19" i="573"/>
  <c r="V19" i="573" s="1"/>
  <c r="L19" i="573"/>
  <c r="M19" i="573" s="1"/>
  <c r="H19" i="573"/>
  <c r="E19" i="573"/>
  <c r="AT18" i="573"/>
  <c r="AJ18" i="573"/>
  <c r="X18" i="573"/>
  <c r="T18" i="573"/>
  <c r="V18" i="573" s="1"/>
  <c r="L18" i="573"/>
  <c r="M18" i="573" s="1"/>
  <c r="H18" i="573"/>
  <c r="E18" i="573"/>
  <c r="AT17" i="573"/>
  <c r="AJ17" i="573"/>
  <c r="X17" i="573"/>
  <c r="T17" i="573"/>
  <c r="V17" i="573" s="1"/>
  <c r="L17" i="573"/>
  <c r="M17" i="573" s="1"/>
  <c r="K17" i="573"/>
  <c r="H17" i="573"/>
  <c r="E17" i="573"/>
  <c r="AT16" i="573"/>
  <c r="AJ16" i="573"/>
  <c r="X16" i="573"/>
  <c r="T16" i="573"/>
  <c r="V16" i="573" s="1"/>
  <c r="M16" i="573"/>
  <c r="L16" i="573"/>
  <c r="K16" i="573"/>
  <c r="H16" i="573"/>
  <c r="E16" i="573"/>
  <c r="AT15" i="573"/>
  <c r="AJ15" i="573"/>
  <c r="X15" i="573"/>
  <c r="T15" i="573"/>
  <c r="V15" i="573" s="1"/>
  <c r="L15" i="573"/>
  <c r="M15" i="573" s="1"/>
  <c r="H15" i="573"/>
  <c r="E15" i="573"/>
  <c r="AT14" i="573"/>
  <c r="AJ14" i="573"/>
  <c r="X14" i="573"/>
  <c r="T14" i="573"/>
  <c r="V14" i="573" s="1"/>
  <c r="L14" i="573"/>
  <c r="K14" i="573" s="1"/>
  <c r="H14" i="573"/>
  <c r="E14" i="573"/>
  <c r="AT13" i="573"/>
  <c r="AJ13" i="573"/>
  <c r="X13" i="573"/>
  <c r="T13" i="573"/>
  <c r="U13" i="573" s="1"/>
  <c r="L13" i="573"/>
  <c r="K13" i="573" s="1"/>
  <c r="H13" i="573"/>
  <c r="E13" i="573"/>
  <c r="AT12" i="573"/>
  <c r="AT36" i="573" s="1"/>
  <c r="X12" i="573"/>
  <c r="L12" i="573"/>
  <c r="K12" i="573" s="1"/>
  <c r="H12" i="573"/>
  <c r="E12" i="573"/>
  <c r="B54" i="572"/>
  <c r="T12" i="573" l="1"/>
  <c r="V35" i="573"/>
  <c r="V34" i="573"/>
  <c r="AK32" i="573"/>
  <c r="K31" i="573"/>
  <c r="M30" i="573"/>
  <c r="U30" i="573"/>
  <c r="K29" i="573"/>
  <c r="M28" i="573"/>
  <c r="AK29" i="573"/>
  <c r="K27" i="573"/>
  <c r="AK28" i="573"/>
  <c r="AK27" i="573"/>
  <c r="AK26" i="573"/>
  <c r="K25" i="573"/>
  <c r="U25" i="573"/>
  <c r="K24" i="573"/>
  <c r="K23" i="573"/>
  <c r="AK23" i="573"/>
  <c r="K21" i="573"/>
  <c r="U22" i="573"/>
  <c r="AK22" i="573"/>
  <c r="M20" i="573"/>
  <c r="K19" i="573"/>
  <c r="K18" i="573"/>
  <c r="AK17" i="573"/>
  <c r="U17" i="573"/>
  <c r="AK16" i="573"/>
  <c r="K15" i="573"/>
  <c r="U14" i="573"/>
  <c r="V13" i="573"/>
  <c r="AK14" i="573"/>
  <c r="AK18" i="573"/>
  <c r="AK19" i="573"/>
  <c r="AK24" i="573"/>
  <c r="AK25" i="573"/>
  <c r="AK15" i="573"/>
  <c r="AK20" i="573"/>
  <c r="AK21" i="573"/>
  <c r="AK31" i="573"/>
  <c r="AK30" i="573"/>
  <c r="AK13" i="573"/>
  <c r="U21" i="573"/>
  <c r="U26" i="573"/>
  <c r="U16" i="573"/>
  <c r="U19" i="573"/>
  <c r="U24" i="573"/>
  <c r="U27" i="573"/>
  <c r="V33" i="573"/>
  <c r="AK33" i="573" s="1"/>
  <c r="U20" i="573"/>
  <c r="U23" i="573"/>
  <c r="U28" i="573"/>
  <c r="U31" i="573"/>
  <c r="U15" i="573"/>
  <c r="U18" i="573"/>
  <c r="U29" i="573"/>
  <c r="M33" i="573"/>
  <c r="AK35" i="573"/>
  <c r="AJ36" i="573"/>
  <c r="AK34" i="573"/>
  <c r="M14" i="573"/>
  <c r="M12" i="573"/>
  <c r="M13" i="573"/>
  <c r="AI8" i="573"/>
  <c r="K32" i="573"/>
  <c r="U32" i="573"/>
  <c r="K34" i="573"/>
  <c r="U34" i="573"/>
  <c r="K35" i="573"/>
  <c r="U35" i="573"/>
  <c r="V12" i="573" l="1"/>
  <c r="AK12" i="573" s="1"/>
  <c r="U12" i="573"/>
  <c r="T36" i="573"/>
  <c r="V36" i="573" l="1"/>
  <c r="AK36" i="573" s="1"/>
  <c r="U36" i="573"/>
  <c r="AI11" i="572"/>
  <c r="AJ12" i="572" s="1"/>
  <c r="S11" i="572"/>
  <c r="AU36" i="572"/>
  <c r="AS36" i="572"/>
  <c r="AT35" i="572"/>
  <c r="AJ35" i="572"/>
  <c r="X35" i="572"/>
  <c r="T35" i="572"/>
  <c r="V35" i="572" s="1"/>
  <c r="L35" i="572"/>
  <c r="M35" i="572" s="1"/>
  <c r="H35" i="572"/>
  <c r="E35" i="572"/>
  <c r="AT34" i="572"/>
  <c r="AJ34" i="572"/>
  <c r="X34" i="572"/>
  <c r="T34" i="572"/>
  <c r="V34" i="572" s="1"/>
  <c r="L34" i="572"/>
  <c r="M34" i="572" s="1"/>
  <c r="H34" i="572"/>
  <c r="E34" i="572"/>
  <c r="AZ33" i="572"/>
  <c r="AT33" i="572"/>
  <c r="AJ33" i="572"/>
  <c r="X33" i="572"/>
  <c r="T33" i="572"/>
  <c r="U33" i="572" s="1"/>
  <c r="L33" i="572"/>
  <c r="M33" i="572" s="1"/>
  <c r="H33" i="572"/>
  <c r="E33" i="572"/>
  <c r="AJ32" i="572"/>
  <c r="X32" i="572"/>
  <c r="T32" i="572"/>
  <c r="U32" i="572" s="1"/>
  <c r="L32" i="572"/>
  <c r="M32" i="572" s="1"/>
  <c r="H32" i="572"/>
  <c r="E32" i="572"/>
  <c r="AJ31" i="572"/>
  <c r="X31" i="572"/>
  <c r="T31" i="572"/>
  <c r="V31" i="572" s="1"/>
  <c r="L31" i="572"/>
  <c r="M31" i="572" s="1"/>
  <c r="H31" i="572"/>
  <c r="E31" i="572"/>
  <c r="AT30" i="572"/>
  <c r="AJ30" i="572"/>
  <c r="X30" i="572"/>
  <c r="T30" i="572"/>
  <c r="V30" i="572" s="1"/>
  <c r="L30" i="572"/>
  <c r="K30" i="572" s="1"/>
  <c r="H30" i="572"/>
  <c r="E30" i="572"/>
  <c r="AT29" i="572"/>
  <c r="AJ29" i="572"/>
  <c r="X29" i="572"/>
  <c r="T29" i="572"/>
  <c r="V29" i="572" s="1"/>
  <c r="L29" i="572"/>
  <c r="M29" i="572" s="1"/>
  <c r="H29" i="572"/>
  <c r="E29" i="572"/>
  <c r="AT28" i="572"/>
  <c r="AJ28" i="572"/>
  <c r="X28" i="572"/>
  <c r="T28" i="572"/>
  <c r="V28" i="572" s="1"/>
  <c r="L28" i="572"/>
  <c r="K28" i="572" s="1"/>
  <c r="H28" i="572"/>
  <c r="E28" i="572"/>
  <c r="AT27" i="572"/>
  <c r="AJ27" i="572"/>
  <c r="X27" i="572"/>
  <c r="T27" i="572"/>
  <c r="V27" i="572" s="1"/>
  <c r="L27" i="572"/>
  <c r="M27" i="572" s="1"/>
  <c r="H27" i="572"/>
  <c r="E27" i="572"/>
  <c r="AT26" i="572"/>
  <c r="AJ26" i="572"/>
  <c r="X26" i="572"/>
  <c r="T26" i="572"/>
  <c r="V26" i="572" s="1"/>
  <c r="L26" i="572"/>
  <c r="K26" i="572" s="1"/>
  <c r="H26" i="572"/>
  <c r="E26" i="572"/>
  <c r="AT25" i="572"/>
  <c r="AJ25" i="572"/>
  <c r="X25" i="572"/>
  <c r="T25" i="572"/>
  <c r="V25" i="572" s="1"/>
  <c r="L25" i="572"/>
  <c r="M25" i="572" s="1"/>
  <c r="H25" i="572"/>
  <c r="E25" i="572"/>
  <c r="AT24" i="572"/>
  <c r="AJ24" i="572"/>
  <c r="X24" i="572"/>
  <c r="T24" i="572"/>
  <c r="V24" i="572" s="1"/>
  <c r="L24" i="572"/>
  <c r="K24" i="572" s="1"/>
  <c r="H24" i="572"/>
  <c r="E24" i="572"/>
  <c r="AT23" i="572"/>
  <c r="AJ23" i="572"/>
  <c r="X23" i="572"/>
  <c r="T23" i="572"/>
  <c r="V23" i="572" s="1"/>
  <c r="L23" i="572"/>
  <c r="M23" i="572" s="1"/>
  <c r="H23" i="572"/>
  <c r="E23" i="572"/>
  <c r="AT22" i="572"/>
  <c r="AJ22" i="572"/>
  <c r="X22" i="572"/>
  <c r="T22" i="572"/>
  <c r="V22" i="572" s="1"/>
  <c r="M22" i="572"/>
  <c r="L22" i="572"/>
  <c r="K22" i="572" s="1"/>
  <c r="H22" i="572"/>
  <c r="E22" i="572"/>
  <c r="AT21" i="572"/>
  <c r="AJ21" i="572"/>
  <c r="X21" i="572"/>
  <c r="T21" i="572"/>
  <c r="V21" i="572" s="1"/>
  <c r="L21" i="572"/>
  <c r="M21" i="572" s="1"/>
  <c r="H21" i="572"/>
  <c r="E21" i="572"/>
  <c r="AT20" i="572"/>
  <c r="AJ20" i="572"/>
  <c r="X20" i="572"/>
  <c r="T20" i="572"/>
  <c r="V20" i="572" s="1"/>
  <c r="L20" i="572"/>
  <c r="K20" i="572" s="1"/>
  <c r="H20" i="572"/>
  <c r="E20" i="572"/>
  <c r="AT19" i="572"/>
  <c r="AJ19" i="572"/>
  <c r="X19" i="572"/>
  <c r="T19" i="572"/>
  <c r="V19" i="572" s="1"/>
  <c r="L19" i="572"/>
  <c r="M19" i="572" s="1"/>
  <c r="H19" i="572"/>
  <c r="E19" i="572"/>
  <c r="AT18" i="572"/>
  <c r="AJ18" i="572"/>
  <c r="X18" i="572"/>
  <c r="T18" i="572"/>
  <c r="V18" i="572" s="1"/>
  <c r="M18" i="572"/>
  <c r="L18" i="572"/>
  <c r="K18" i="572" s="1"/>
  <c r="H18" i="572"/>
  <c r="E18" i="572"/>
  <c r="AT17" i="572"/>
  <c r="AJ17" i="572"/>
  <c r="X17" i="572"/>
  <c r="T17" i="572"/>
  <c r="V17" i="572" s="1"/>
  <c r="L17" i="572"/>
  <c r="M17" i="572" s="1"/>
  <c r="K17" i="572"/>
  <c r="H17" i="572"/>
  <c r="E17" i="572"/>
  <c r="AT16" i="572"/>
  <c r="AJ16" i="572"/>
  <c r="X16" i="572"/>
  <c r="T16" i="572"/>
  <c r="V16" i="572" s="1"/>
  <c r="L16" i="572"/>
  <c r="K16" i="572" s="1"/>
  <c r="H16" i="572"/>
  <c r="E16" i="572"/>
  <c r="AT15" i="572"/>
  <c r="AJ15" i="572"/>
  <c r="X15" i="572"/>
  <c r="T15" i="572"/>
  <c r="V15" i="572" s="1"/>
  <c r="L15" i="572"/>
  <c r="M15" i="572" s="1"/>
  <c r="H15" i="572"/>
  <c r="E15" i="572"/>
  <c r="AT14" i="572"/>
  <c r="AJ14" i="572"/>
  <c r="X14" i="572"/>
  <c r="T14" i="572"/>
  <c r="V14" i="572" s="1"/>
  <c r="M14" i="572"/>
  <c r="L14" i="572"/>
  <c r="K14" i="572" s="1"/>
  <c r="H14" i="572"/>
  <c r="E14" i="572"/>
  <c r="AT13" i="572"/>
  <c r="AJ13" i="572"/>
  <c r="X13" i="572"/>
  <c r="T13" i="572"/>
  <c r="V13" i="572" s="1"/>
  <c r="L13" i="572"/>
  <c r="M13" i="572" s="1"/>
  <c r="K13" i="572"/>
  <c r="H13" i="572"/>
  <c r="E13" i="572"/>
  <c r="AT12" i="572"/>
  <c r="AT36" i="572" s="1"/>
  <c r="X12" i="572"/>
  <c r="L12" i="572"/>
  <c r="M12" i="572" s="1"/>
  <c r="H12" i="572"/>
  <c r="E12" i="572"/>
  <c r="B57" i="571"/>
  <c r="AI8" i="572" l="1"/>
  <c r="T12" i="572"/>
  <c r="K33" i="572"/>
  <c r="K31" i="572"/>
  <c r="M30" i="572"/>
  <c r="K29" i="572"/>
  <c r="U29" i="572"/>
  <c r="M28" i="572"/>
  <c r="AK29" i="572"/>
  <c r="U28" i="572"/>
  <c r="M26" i="572"/>
  <c r="K27" i="572"/>
  <c r="AK28" i="572"/>
  <c r="AK27" i="572"/>
  <c r="AK26" i="572"/>
  <c r="K25" i="572"/>
  <c r="AK25" i="572"/>
  <c r="M24" i="572"/>
  <c r="U24" i="572"/>
  <c r="K23" i="572"/>
  <c r="K21" i="572"/>
  <c r="M20" i="572"/>
  <c r="U20" i="572"/>
  <c r="K19" i="572"/>
  <c r="M16" i="572"/>
  <c r="AK15" i="572"/>
  <c r="U16" i="572"/>
  <c r="K15" i="572"/>
  <c r="AK14" i="572"/>
  <c r="AK13" i="572"/>
  <c r="AK16" i="572"/>
  <c r="AK17" i="572"/>
  <c r="AK18" i="572"/>
  <c r="AK19" i="572"/>
  <c r="AK20" i="572"/>
  <c r="AK30" i="572"/>
  <c r="AK31" i="572"/>
  <c r="AJ36" i="572"/>
  <c r="AK21" i="572"/>
  <c r="AK22" i="572"/>
  <c r="AK23" i="572"/>
  <c r="AK24" i="572"/>
  <c r="U17" i="572"/>
  <c r="U14" i="572"/>
  <c r="U18" i="572"/>
  <c r="U22" i="572"/>
  <c r="U26" i="572"/>
  <c r="U30" i="572"/>
  <c r="U15" i="572"/>
  <c r="U19" i="572"/>
  <c r="U23" i="572"/>
  <c r="U27" i="572"/>
  <c r="U31" i="572"/>
  <c r="V33" i="572"/>
  <c r="AK33" i="572" s="1"/>
  <c r="U25" i="572"/>
  <c r="U21" i="572"/>
  <c r="V32" i="572"/>
  <c r="AK32" i="572" s="1"/>
  <c r="U13" i="572"/>
  <c r="K12" i="572"/>
  <c r="AK35" i="572"/>
  <c r="AK34" i="572"/>
  <c r="K32" i="572"/>
  <c r="K34" i="572"/>
  <c r="U34" i="572"/>
  <c r="K35" i="572"/>
  <c r="U35" i="572"/>
  <c r="V12" i="572" l="1"/>
  <c r="AK12" i="572" s="1"/>
  <c r="U12" i="572"/>
  <c r="T36" i="572"/>
  <c r="V36" i="572" l="1"/>
  <c r="AK36" i="572" s="1"/>
  <c r="U36" i="572"/>
  <c r="AI11" i="571"/>
  <c r="S11" i="571"/>
  <c r="AU36" i="571" l="1"/>
  <c r="AS36" i="571"/>
  <c r="AT35" i="571"/>
  <c r="AJ35" i="571"/>
  <c r="X35" i="571"/>
  <c r="T35" i="571"/>
  <c r="L35" i="571"/>
  <c r="M35" i="571" s="1"/>
  <c r="H35" i="571"/>
  <c r="E35" i="571"/>
  <c r="AT34" i="571"/>
  <c r="AJ34" i="571"/>
  <c r="X34" i="571"/>
  <c r="T34" i="571"/>
  <c r="L34" i="571"/>
  <c r="M34" i="571" s="1"/>
  <c r="H34" i="571"/>
  <c r="E34" i="571"/>
  <c r="AZ33" i="571"/>
  <c r="AT33" i="571"/>
  <c r="AJ33" i="571"/>
  <c r="X33" i="571"/>
  <c r="T33" i="571"/>
  <c r="L33" i="571"/>
  <c r="K33" i="571" s="1"/>
  <c r="H33" i="571"/>
  <c r="E33" i="571"/>
  <c r="AJ32" i="571"/>
  <c r="X32" i="571"/>
  <c r="T32" i="571"/>
  <c r="L32" i="571"/>
  <c r="M32" i="571" s="1"/>
  <c r="H32" i="571"/>
  <c r="E32" i="571"/>
  <c r="AJ31" i="571"/>
  <c r="X31" i="571"/>
  <c r="T31" i="571"/>
  <c r="L31" i="571"/>
  <c r="M31" i="571" s="1"/>
  <c r="H31" i="571"/>
  <c r="E31" i="571"/>
  <c r="AT30" i="571"/>
  <c r="AJ30" i="571"/>
  <c r="X30" i="571"/>
  <c r="T30" i="571"/>
  <c r="L30" i="571"/>
  <c r="M30" i="571" s="1"/>
  <c r="H30" i="571"/>
  <c r="E30" i="571"/>
  <c r="AT29" i="571"/>
  <c r="AJ29" i="571"/>
  <c r="X29" i="571"/>
  <c r="T29" i="571"/>
  <c r="L29" i="571"/>
  <c r="M29" i="571" s="1"/>
  <c r="H29" i="571"/>
  <c r="E29" i="571"/>
  <c r="AT28" i="571"/>
  <c r="AJ28" i="571"/>
  <c r="X28" i="571"/>
  <c r="T28" i="571"/>
  <c r="L28" i="571"/>
  <c r="M28" i="571" s="1"/>
  <c r="H28" i="571"/>
  <c r="E28" i="571"/>
  <c r="AT27" i="571"/>
  <c r="AJ27" i="571"/>
  <c r="X27" i="571"/>
  <c r="T27" i="571"/>
  <c r="L27" i="571"/>
  <c r="M27" i="571" s="1"/>
  <c r="H27" i="571"/>
  <c r="E27" i="571"/>
  <c r="AT26" i="571"/>
  <c r="AJ26" i="571"/>
  <c r="X26" i="571"/>
  <c r="T26" i="571"/>
  <c r="L26" i="571"/>
  <c r="M26" i="571" s="1"/>
  <c r="H26" i="571"/>
  <c r="E26" i="571"/>
  <c r="AT25" i="571"/>
  <c r="AJ25" i="571"/>
  <c r="X25" i="571"/>
  <c r="T25" i="571"/>
  <c r="L25" i="571"/>
  <c r="M25" i="571" s="1"/>
  <c r="H25" i="571"/>
  <c r="E25" i="571"/>
  <c r="AT24" i="571"/>
  <c r="AJ24" i="571"/>
  <c r="X24" i="571"/>
  <c r="T24" i="571"/>
  <c r="L24" i="571"/>
  <c r="M24" i="571" s="1"/>
  <c r="H24" i="571"/>
  <c r="E24" i="571"/>
  <c r="AT23" i="571"/>
  <c r="AJ23" i="571"/>
  <c r="X23" i="571"/>
  <c r="T23" i="571"/>
  <c r="L23" i="571"/>
  <c r="M23" i="571" s="1"/>
  <c r="H23" i="571"/>
  <c r="E23" i="571"/>
  <c r="AT22" i="571"/>
  <c r="AJ22" i="571"/>
  <c r="X22" i="571"/>
  <c r="T22" i="571"/>
  <c r="L22" i="571"/>
  <c r="M22" i="571" s="1"/>
  <c r="H22" i="571"/>
  <c r="E22" i="571"/>
  <c r="AT21" i="571"/>
  <c r="AJ21" i="571"/>
  <c r="X21" i="571"/>
  <c r="T21" i="571"/>
  <c r="L21" i="571"/>
  <c r="M21" i="571" s="1"/>
  <c r="H21" i="571"/>
  <c r="E21" i="571"/>
  <c r="AT20" i="571"/>
  <c r="AJ20" i="571"/>
  <c r="X20" i="571"/>
  <c r="T20" i="571"/>
  <c r="L20" i="571"/>
  <c r="M20" i="571" s="1"/>
  <c r="H20" i="571"/>
  <c r="E20" i="571"/>
  <c r="AT19" i="571"/>
  <c r="AJ19" i="571"/>
  <c r="X19" i="571"/>
  <c r="T19" i="571"/>
  <c r="L19" i="571"/>
  <c r="M19" i="571" s="1"/>
  <c r="H19" i="571"/>
  <c r="E19" i="571"/>
  <c r="AT18" i="571"/>
  <c r="AJ18" i="571"/>
  <c r="X18" i="571"/>
  <c r="T18" i="571"/>
  <c r="L18" i="571"/>
  <c r="M18" i="571" s="1"/>
  <c r="H18" i="571"/>
  <c r="E18" i="571"/>
  <c r="AT17" i="571"/>
  <c r="AJ17" i="571"/>
  <c r="X17" i="571"/>
  <c r="T17" i="571"/>
  <c r="L17" i="571"/>
  <c r="M17" i="571" s="1"/>
  <c r="H17" i="571"/>
  <c r="E17" i="571"/>
  <c r="AT16" i="571"/>
  <c r="AJ16" i="571"/>
  <c r="X16" i="571"/>
  <c r="T16" i="571"/>
  <c r="L16" i="571"/>
  <c r="M16" i="571" s="1"/>
  <c r="H16" i="571"/>
  <c r="E16" i="571"/>
  <c r="AT15" i="571"/>
  <c r="AJ15" i="571"/>
  <c r="X15" i="571"/>
  <c r="T15" i="571"/>
  <c r="L15" i="571"/>
  <c r="M15" i="571" s="1"/>
  <c r="H15" i="571"/>
  <c r="E15" i="571"/>
  <c r="AT14" i="571"/>
  <c r="AJ14" i="571"/>
  <c r="X14" i="571"/>
  <c r="T14" i="571"/>
  <c r="L14" i="571"/>
  <c r="M14" i="571" s="1"/>
  <c r="H14" i="571"/>
  <c r="E14" i="571"/>
  <c r="AT13" i="571"/>
  <c r="AJ13" i="571"/>
  <c r="X13" i="571"/>
  <c r="T13" i="571"/>
  <c r="L13" i="571"/>
  <c r="M13" i="571" s="1"/>
  <c r="H13" i="571"/>
  <c r="E13" i="571"/>
  <c r="AT12" i="571"/>
  <c r="X12" i="571"/>
  <c r="L12" i="571"/>
  <c r="M12" i="571" s="1"/>
  <c r="H12" i="571"/>
  <c r="E12" i="571"/>
  <c r="AJ12" i="571"/>
  <c r="T12" i="571"/>
  <c r="AT36" i="571" l="1"/>
  <c r="V35" i="571"/>
  <c r="AK35" i="571" s="1"/>
  <c r="V34" i="571"/>
  <c r="AK34" i="571" s="1"/>
  <c r="U33" i="571"/>
  <c r="U32" i="571"/>
  <c r="K31" i="571"/>
  <c r="V31" i="571"/>
  <c r="AK31" i="571" s="1"/>
  <c r="K30" i="571"/>
  <c r="V30" i="571"/>
  <c r="AK30" i="571" s="1"/>
  <c r="K29" i="571"/>
  <c r="V29" i="571"/>
  <c r="AK29" i="571" s="1"/>
  <c r="V28" i="571"/>
  <c r="AK28" i="571" s="1"/>
  <c r="K27" i="571"/>
  <c r="V27" i="571"/>
  <c r="AK27" i="571" s="1"/>
  <c r="K26" i="571"/>
  <c r="V26" i="571"/>
  <c r="AK26" i="571" s="1"/>
  <c r="K25" i="571"/>
  <c r="U25" i="571"/>
  <c r="K24" i="571"/>
  <c r="U24" i="571"/>
  <c r="K23" i="571"/>
  <c r="V23" i="571"/>
  <c r="AK23" i="571" s="1"/>
  <c r="K22" i="571"/>
  <c r="V22" i="571"/>
  <c r="AK22" i="571" s="1"/>
  <c r="K21" i="571"/>
  <c r="U21" i="571"/>
  <c r="K20" i="571"/>
  <c r="U20" i="571"/>
  <c r="K19" i="571"/>
  <c r="U19" i="571"/>
  <c r="K18" i="571"/>
  <c r="U18" i="571"/>
  <c r="K17" i="571"/>
  <c r="U17" i="571"/>
  <c r="K16" i="571"/>
  <c r="U16" i="571"/>
  <c r="V16" i="571"/>
  <c r="AK16" i="571" s="1"/>
  <c r="V15" i="571"/>
  <c r="AK15" i="571" s="1"/>
  <c r="K14" i="571"/>
  <c r="V14" i="571"/>
  <c r="AK14" i="571" s="1"/>
  <c r="K13" i="571"/>
  <c r="U13" i="571"/>
  <c r="U15" i="571"/>
  <c r="U29" i="571"/>
  <c r="U30" i="571"/>
  <c r="U14" i="571"/>
  <c r="U31" i="571"/>
  <c r="V32" i="571"/>
  <c r="AK32" i="571" s="1"/>
  <c r="U34" i="571"/>
  <c r="U27" i="571"/>
  <c r="U28" i="571"/>
  <c r="U35" i="571"/>
  <c r="V13" i="571"/>
  <c r="AK13" i="571" s="1"/>
  <c r="V33" i="571"/>
  <c r="AK33" i="571" s="1"/>
  <c r="U26" i="571"/>
  <c r="K15" i="571"/>
  <c r="K28" i="571"/>
  <c r="M33" i="571"/>
  <c r="K12" i="571"/>
  <c r="T36" i="571"/>
  <c r="V12" i="571"/>
  <c r="AK12" i="571" s="1"/>
  <c r="U12" i="571"/>
  <c r="AJ36" i="571"/>
  <c r="V17" i="571"/>
  <c r="AK17" i="571" s="1"/>
  <c r="V18" i="571"/>
  <c r="AK18" i="571" s="1"/>
  <c r="V19" i="571"/>
  <c r="AK19" i="571" s="1"/>
  <c r="V20" i="571"/>
  <c r="AK20" i="571" s="1"/>
  <c r="V21" i="571"/>
  <c r="AK21" i="571" s="1"/>
  <c r="V24" i="571"/>
  <c r="AK24" i="571" s="1"/>
  <c r="V25" i="571"/>
  <c r="AK25" i="571" s="1"/>
  <c r="AI8" i="571"/>
  <c r="K32" i="571"/>
  <c r="K34" i="571"/>
  <c r="K35" i="571"/>
  <c r="U22" i="571"/>
  <c r="U23" i="571"/>
  <c r="V36" i="571" l="1"/>
  <c r="AK36" i="571" s="1"/>
  <c r="U36" i="571"/>
</calcChain>
</file>

<file path=xl/sharedStrings.xml><?xml version="1.0" encoding="utf-8"?>
<sst xmlns="http://schemas.openxmlformats.org/spreadsheetml/2006/main" count="11332" uniqueCount="295">
  <si>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</si>
  <si>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</si>
  <si>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</si>
  <si>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</si>
  <si>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</si>
  <si>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</si>
  <si>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</si>
  <si>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</si>
  <si>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</si>
  <si>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</si>
  <si>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</si>
  <si>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</si>
  <si>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</si>
  <si>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</si>
  <si>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</si>
  <si>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</si>
  <si>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</si>
  <si>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</si>
  <si>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</si>
  <si>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</si>
  <si>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</si>
  <si>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</si>
  <si>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</si>
  <si>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</si>
  <si>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</si>
  <si>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</si>
  <si>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</si>
  <si>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</si>
  <si>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</si>
  <si>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</si>
  <si>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</si>
  <si>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</si>
  <si>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</si>
  <si>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</si>
  <si>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</si>
  <si>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</si>
  <si>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</si>
  <si>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</si>
  <si>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</si>
  <si>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</si>
  <si>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</si>
  <si>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</si>
  <si>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</si>
  <si>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</si>
  <si>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</si>
  <si>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</si>
  <si>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</si>
  <si>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</si>
  <si>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</si>
  <si>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</si>
  <si>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</si>
  <si>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</si>
  <si>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</si>
  <si>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</si>
  <si>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</si>
  <si>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</si>
  <si>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</si>
  <si>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</si>
  <si>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</si>
  <si>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</si>
  <si>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</si>
  <si>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</si>
  <si>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</si>
  <si>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</si>
  <si>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</si>
  <si>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</si>
  <si>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</si>
  <si>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</si>
  <si>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</si>
  <si>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</si>
  <si>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</si>
  <si>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</si>
  <si>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</si>
  <si>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</si>
  <si>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</si>
  <si>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</si>
  <si>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</si>
  <si>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</si>
  <si>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</si>
  <si>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</si>
  <si>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</si>
  <si>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</si>
  <si>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</si>
  <si>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</si>
  <si>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</si>
  <si>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</si>
  <si>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</si>
  <si>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</si>
  <si>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</si>
  <si>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</si>
  <si>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</si>
  <si>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</si>
  <si>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</si>
  <si>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</si>
  <si>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</si>
  <si>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</si>
  <si>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</si>
  <si>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</si>
  <si>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</si>
  <si>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</si>
  <si>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</si>
  <si>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</si>
  <si>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</si>
  <si>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</si>
  <si>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</si>
  <si>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</si>
  <si>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</si>
  <si>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</si>
  <si>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</si>
  <si>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</si>
  <si>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</si>
  <si>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</si>
  <si>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</si>
  <si>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</si>
  <si>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</si>
  <si>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</si>
  <si>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</si>
  <si>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</si>
  <si>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</si>
  <si>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</si>
  <si>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</si>
  <si>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</si>
  <si>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 </t>
  </si>
  <si>
    <t xml:space="preserve"> </t>
  </si>
  <si>
    <t>XCV2- INCREASE OPENING  @ 12:01 AM (80%)</t>
  </si>
  <si>
    <t>MOV 6 BP4</t>
  </si>
  <si>
    <t>Additional 3psi to normal target discharge pressure as request OF Engr. Edmundo Llagas Jr  (SPM)</t>
  </si>
  <si>
    <t>Normal operation schedule</t>
  </si>
  <si>
    <t>Gauge Reading</t>
  </si>
  <si>
    <t>Target Discharge Pressure set to 83 psi @ 12:01 am as per request of Engr. FRANCES MORLA (SPM-South)</t>
  </si>
  <si>
    <t>Additional 3 psi to target discharge pressure from 12:01 AM to 5:01 AM as per request of Engr. Frances Morla (SPM-South), due to shifting of WSR and Posadas Influence area.</t>
  </si>
  <si>
    <t>TARGET DISCHARGE PRESSURE SET TO  83 PSI @ 12:01 AM TO 3:01 AM AS PER SCHEDULE</t>
  </si>
  <si>
    <t>Change operation advise as per Sir. Alvin Cruz effective SEPTEMBER 7, 2016 target pressure for 12:01 MN to 3:01 AM will be changed from 75 psi to 83 psi only. This was requested by Sir. GIGI effective until further notice.</t>
  </si>
  <si>
    <t>PAUL G. LABIAN / REY PROVIDENCIA</t>
  </si>
  <si>
    <t>ARMAN R. RAYALA II / REY PROVIDENCIA</t>
  </si>
  <si>
    <t>REY PROVIDENCIA / PAUL G. LABIAN</t>
  </si>
  <si>
    <t>PAUL G. LABIAN / ARMAN R. RAYALA II</t>
  </si>
  <si>
    <t>FLOW METER DEFFECTIVE AS OF JULY 18, 2017</t>
  </si>
  <si>
    <t>RESERVOIR REFILL TOTALIZER READING DEFFECTIVE AS OF JULY 18, 2017</t>
  </si>
  <si>
    <t>PAUL G. LABIAN / FIDEL A. RAMOS</t>
  </si>
  <si>
    <t>GEORGE O. HERNANDEZ / REY L. PROVIDENCIA</t>
  </si>
  <si>
    <t>3B</t>
  </si>
  <si>
    <t>TARGET DISCHARGE PRESSURE SET TO  83 PSI @ 3:01 AM TO 5:01 AM AS PER SCHEDULE</t>
  </si>
  <si>
    <t>PAUL G.  LABIAN / GEORGE O. HERNANDEZ</t>
  </si>
  <si>
    <t>REY L. PROVIDENCIA / ARMAN R. RAYALA II</t>
  </si>
  <si>
    <t>REY L. PROVIDENCIA / GEORGE O. HERNANDEZ</t>
  </si>
  <si>
    <t>PAUL G. LABIAN / JONEL LLAGUNO</t>
  </si>
  <si>
    <t>ARMAN R. RAYALA II / FIDEL A. RAMOS</t>
  </si>
  <si>
    <t>FIDEL RAMOS / JONEL LLAGUNO</t>
  </si>
  <si>
    <t>GEORGE O. HERNANDEZ / ARMAN R. RAYALA II</t>
  </si>
  <si>
    <t>A.RAYALA II /J. LLAGUNO</t>
  </si>
  <si>
    <t>FIDEL RAMOS / ARMAN R. RAYALA II</t>
  </si>
  <si>
    <t>FIDEL RAMOS / REY PROVIDENCIA</t>
  </si>
  <si>
    <t>PAUL G. LABIAN / DYAN ELVIN CAPIÑA</t>
  </si>
  <si>
    <t>R.PROVIDENCIA/J. LLAGUNO</t>
  </si>
  <si>
    <t>R.PROVIDENCIA / DYAN ELVIN CAPIÑA</t>
  </si>
  <si>
    <t>TARGET DISCHARGE PRESSURE SET TO  83 PSI @ 5:01 AM TO 6:01 AM AS PER SCHEDULE</t>
  </si>
  <si>
    <t>TARGET DISCHARGE PRESSURE SET TO  83 PSI @ 6:01 AM TO 12:01 PM AS PER SCHEDULE</t>
  </si>
  <si>
    <t>SP1 - STARTED @ 6:00 AM TO MEET 83 PSI TARGET DISCHARGE PRESSURE</t>
  </si>
  <si>
    <t>TARGET DISCHARGE PRESSURE SET TO  81 PSI @ 12:01 PM TO 5:01 PM AS PER SCHEDULE</t>
  </si>
  <si>
    <t>GEORGE O. HERNANDEZ / PAUL G. LABIAN</t>
  </si>
  <si>
    <t>TARGET DISCHARGE PRESSURE SET TO 78 PSI @ 5:01 PM TO 7:01 PM AS PER SCHEDULE</t>
  </si>
  <si>
    <t>TARGET DISCHARGE PRESSURE SET TO 83 PSI @ 8:01 PM TO 10:01 PM AS PER SCHEDULE</t>
  </si>
  <si>
    <t>TARGET DISCHARGE PRESSURE SET TO 83PSI @ 10:01 PM TO 12:01 AM AS PER SCHEDULE</t>
  </si>
  <si>
    <t>XCV2 -OPENED @ 10:01 PM (30%)</t>
  </si>
  <si>
    <t>XCV2- CLOSED @ 3:30 AM,WATER  ELEVATION  (9.5M)</t>
  </si>
  <si>
    <t>3b</t>
  </si>
  <si>
    <t>SP2 - STARTED @ 7:30 AM TO MEET 83 PSI TARGET DISCHARGE PRESSURE</t>
  </si>
  <si>
    <t>3B+1S</t>
  </si>
  <si>
    <t>SP2- STOPPED @9;00 AM DUE TO PREVENTIVE MAINTENANCE</t>
  </si>
  <si>
    <t>SP1- STARTED @9;01 AM DUE TO PREVENTIVE MAINTENANCE</t>
  </si>
  <si>
    <t>Additional 3 psi to target discharge pressure from 12:01 PM to 5PM ( APRIL 1, 2018) as per request of Engr. Frances Morla (SPM-South), due to shifting of WSR and Posadas Influence area.</t>
  </si>
  <si>
    <t>3b+1s</t>
  </si>
  <si>
    <t>GEORGE HERNANDEZ / DYAN ELVIN CAPIÑA</t>
  </si>
  <si>
    <t>SP2 - STOPPED @ 10:00 PM DUE TO PARAMETER CAPACITY OF 3.1 ELEVATION LEVEL</t>
  </si>
  <si>
    <t>MR. ERIC CAMUA OF SOUTH MAINTENANCE AND TEAM ARRIVE @ 10:45 PM TO CONDUCT PREVENTIVE MAINETNANCE OF PUMPS.</t>
  </si>
  <si>
    <t>XCV2 - CLOSED @ 2:20 AM, WATER  ELEVATION (9.5M)</t>
  </si>
  <si>
    <t>GEORGE HERNANDEZ / JONEL LLAGUNO</t>
  </si>
  <si>
    <t>SP2 - STARTED @ 7:00 AM TO MEET 83 PSI TARGET DISCHARGE PRESSURE</t>
  </si>
  <si>
    <t>Additional 3 psi to target discharge pressure from 12:01 PM to 5PM ( APRIL 2, 2018) as per request of Engr. Frances Morla (SPM-South), due to shifting of WSR and Posadas Influence area.</t>
  </si>
  <si>
    <t>SP2 - STOPPED @ 10:00 PM DUE TO PARAMETER CAPACITY OF 2.9 ELEVATION LEVEL</t>
  </si>
  <si>
    <t>XCV2 -OPENED @ 10:01 PM (20%)</t>
  </si>
  <si>
    <t>XCV2 - CLOSED @ 1:45 AM, WATER  ELEVATION (9.5M)</t>
  </si>
  <si>
    <t>BP1 STOPPED @ 2:00 AM DUE TO SHIFT OPERATION BP3</t>
  </si>
  <si>
    <t>BP3 STARTED @ 2:02 AM</t>
  </si>
  <si>
    <t>SP2 - STARTED @ 6:00 AM TO MEET 83 PSI TARGET DISCHARGE PRESSURE</t>
  </si>
  <si>
    <t>Additional 3 psi to target discharge pressure from 12:01 PM to 5PM ( APRIL 3, 2018) as per request of Engr. Frances Morla (SPM-South), due to shifting of WSR and Posadas Influence area.</t>
  </si>
  <si>
    <t>SP2 - STOPPED @ 10:00 PM DUE TO PARAMETER CAPACITY OF 2.0 ELEVATION LEVEL</t>
  </si>
  <si>
    <t>XCV2 - CLOSED @ 4:10 AM WATER ELEVATION (9.5 M)</t>
  </si>
  <si>
    <t>Additional 3 psi to target discharge pressure from 12:01 PM to 5PM ( APRIL 4, 2018) as per request of Engr. Frances Morla (SPM-South), due to shifting of WSR and Posadas Influence area.</t>
  </si>
  <si>
    <t>ICI SYSTEMS INC. LEAD BY RALPH BONTO ARRIVE @ 10:40PM FOR INSTALLATION OF TRANSMITTER</t>
  </si>
  <si>
    <t>MARC DAVID KE AND VANESSA ILAGAN ARRIVE @ 2:10 TO BORROW ASSET DOCUMENTS FOR SCANNING.</t>
  </si>
  <si>
    <t>XCV2 - CLOSED @ 3:30 AM WATER ELEVATION (9.5 M)</t>
  </si>
  <si>
    <t>REY PROVIDENCIA / FIDEL RAMOS</t>
  </si>
  <si>
    <t>Additional 3 psi to target discharge pressure from 12:01 PM to 5PM ( APRIL 5, 2018) as per request of Engr. Frances Morla (SPM-South), due to shifting of WSR and Posadas Influence area.</t>
  </si>
  <si>
    <t>SP2 - STOPPED @ 10:00 PM DUE TO PARAMETER CAPACITY OF 2.5 ELEVATION LEVEL</t>
  </si>
  <si>
    <t>XCV2 - CLOSED @ 2:50 AM WATER ELEVATION (9.5 M)</t>
  </si>
  <si>
    <t>Additional 3 psi to target discharge pressure from 12:01 PM to 5PM ( APRIL 6, 2018) as per request of Engr. Frances Morla (SPM-South), due to shifting of WSR and Posadas Influence area.</t>
  </si>
  <si>
    <t>MR. ERNESTO MONZON AND TEAM OF SOUTH MAINTENANCE ARRIVE @ 3:00 PM TO CONDUCT SEMI ANNUAL PREVENTIVE MAINTENANCE.</t>
  </si>
  <si>
    <t>POWER FLUCTUATION @ 5:40 PM. BP2 STOPPED @5:40PM. BP4 STOPPED @ 5:40 PM</t>
  </si>
  <si>
    <t>RNO 5:46 PM. BP2 RESET @ 5:44 PM. BP4 RESET @ 5:46 PM</t>
  </si>
  <si>
    <t>PR @ 5:40 PM</t>
  </si>
  <si>
    <t>SP1 - STOPPED @ 10:00 PM DUE TO PARAMETER CAPACITY OF 2.0 ELEVATION LEVEL</t>
  </si>
  <si>
    <t>GEORGE O. HERNANDEZ / FIDEL A. RAMOS</t>
  </si>
  <si>
    <t>XCV2 - CLOSED @ 3:40 AM WATER ELEVATION (9.5 M)</t>
  </si>
  <si>
    <t>SP2 - STARTED @ 6:30 AM TO MEET 83 PSI TARGET DISCHARGE PRESSURE</t>
  </si>
  <si>
    <t>Additional 3 psi to target discharge pressure from 12:01 PM to 5PM ( APRIL 7, 2018) as per request of Engr. Frances Morla (SPM-South), due to shifting of WSR and Posadas Influence area.</t>
  </si>
  <si>
    <t>MR. ERNESTO MONZON  AND SOUTH MAINTENANCE TEAM ARRIVE @ 2:51 PM TO CONDUCT GENSET WARM-UP 1&amp;2 FOR 5MINS.</t>
  </si>
  <si>
    <t>XCV2 - CLOSED @ 3:20 AM WATER ELEVATION (9.5 M)</t>
  </si>
  <si>
    <t>SP1 - STARTED @ 7:35 AM TO MEET 83 PSI TARGET DISCHARGE PRESSURE</t>
  </si>
  <si>
    <t>Additional 3 psi to target discharge pressure from 12:01 PM to 5PM ( APRIL 8, 2018) as per request of Engr. Frances Morla (SPM-South), due to shifting of WSR and Posadas Influence area.</t>
  </si>
  <si>
    <t>SP1 - STOPPED @ 10:00 PM DUE TO PARAMETER CAPACITY OF 2.6 ELEVATION LEVEL</t>
  </si>
  <si>
    <t>DEF</t>
  </si>
  <si>
    <t>SP2 - STARTED @ 7:25 AM TO MEET 83 PSI TARGET DISCHARGE PRESSURE</t>
  </si>
  <si>
    <t>Additional 3 psi to target discharge pressure from 12:01 PM to 5PM ( APRIL 9, 2018) as per request of Engr. Frances Morla (SPM-South), due to shifting of WSR and Posadas Influence area.</t>
  </si>
  <si>
    <t>ARMAN R. RAYALA II / DYAN ELVIN A. CAPIÑA</t>
  </si>
  <si>
    <t>XCV2 - CLOSED @ 4:05 AM WATER ELEVATION (9.5 M)</t>
  </si>
  <si>
    <t>BP4 STOP @4:15AM SHIFT OPERATION</t>
  </si>
  <si>
    <t>BP1 START @ 4:16AM</t>
  </si>
  <si>
    <t>Additional 3 psi to target discharge pressure from 12:01 PM to 5PM ( APRIL 10, 2018) as per request of Engr. Frances Morla (SPM-South), due to shifting of WSR and Posadas Influence area.</t>
  </si>
  <si>
    <t>XCV2 - CLOSED @ 4:00 AM WATER ELEVATION (9.5 M)</t>
  </si>
  <si>
    <t>DEEF</t>
  </si>
  <si>
    <t>Additional 3 psi to target discharge pressure from 12:01 PM to 5PM ( APRIL 11, 2018) as per request of Engr. Frances Morla (SPM-South), due to shifting of WSR and Posadas Influence area.</t>
  </si>
  <si>
    <t>FIDEL RAMOS / DYAN ELVIN CAPIÑA</t>
  </si>
  <si>
    <t>MR. WILLIAM A. PROVIDO OF ENGINEERIMG DEPARTMENT AND TEAM ARRIVE @ 1:50 PM FOR SITE INSPECTION.</t>
  </si>
  <si>
    <t>3B +1S</t>
  </si>
  <si>
    <t>XCV2 - CLOSED @ 4:20 AM WATER ELEVATION (9.5 M)</t>
  </si>
  <si>
    <t>Additional 3 psi to target discharge pressure from 12:01 PM to 5PM ( APRIL 12, 2018) as per request of Engr. Frances Morla (SPM-South), due to shifting of WSR and Posadas Influence area.</t>
  </si>
  <si>
    <t xml:space="preserve">MR. RICHARD DE LEON OF A&amp;I ARRIVE @ 4:10 PM FOR RECTIFICATION OF SCADA. </t>
  </si>
  <si>
    <t>SP1 - STOPPED @ 10:00 PM DUE TO PARAMETER CAPACITY OF 1.8 ELEVATION LEVEL</t>
  </si>
  <si>
    <t>BP4 - STARTED @ 1:52 AM</t>
  </si>
  <si>
    <t>BP2 -STOPPED OPERATION @ 1:50 AM DUE TO SHIFTING OPERATION TO BP4</t>
  </si>
  <si>
    <t>Additional 3 psi to target discharge pressure from 12:01 PM to 5PM ( APRIL 13, 2018) as per request of Engr. Frances Morla (SPM-South), due to shifting of WSR and Posadas Influence area.</t>
  </si>
  <si>
    <t>SP2 - STOPPED @ 9:10 PM DUE TO PARAMETER CAPACITY OF 1.4 ELEVATION LEVEL</t>
  </si>
  <si>
    <t>XCV2 - CLOSED @ 4:44 AM WATER ELEVATION (9.5 M)</t>
  </si>
  <si>
    <t>SP1 - STARTED @ 6:10 AM TO MEET 83 PSI TARGET DISCHARGE PRESSURE</t>
  </si>
  <si>
    <t>Additional 3 psi to target discharge pressure from 12:01 PM to 5PM ( APRIL 14, 2018) as per request of Engr. Frances Morla (SPM-South), due to shifting of WSR and Posadas Influence area.</t>
  </si>
  <si>
    <t>MR. ROBERT RAEVIN ROXAS AND EARL FERNAN BOSI OF ITS, A&amp;I INSTRUMENTATION ARRIVE @ 1:30PM TO TROUBLESHOOT BY CHECKING THE PARAMETERS OF THE TRANSMITTER LINE TRACING IN THE SENSOR SIDE.</t>
  </si>
  <si>
    <t>MR CHARLES PORQUEZ AND TEAM OF ITS, A&amp;I INTRUMENTATION ARRIVE @ 10:15 AM TO ASSIST CONTRACTOR WITH THE TROBLE SHOOTING OF DISCHARGE F.M.</t>
  </si>
  <si>
    <t>MAINTENANCE TEAM LEAD BY ERNESTO MONZON ARRIVE @ 3:41 PM TO CONDUCT WARM UP GENSET 1 AND 2 FOR 5 MINS.</t>
  </si>
  <si>
    <t>BP3 STOP @5:00AM SHIFT OPERATION</t>
  </si>
  <si>
    <t>BP2 START @ 5:01AM</t>
  </si>
  <si>
    <t>SP2 - STARTED @ 7:05 AM TO MEET 83 PSI TARGET DISCHARGE PRESSURE</t>
  </si>
  <si>
    <t>Additional 3 psi to target discharge pressure from 12:01 PM to 5PM ( APRIL 15, 2018) as per request of Engr. Frances Morla (SPM-South), due to shifting of WSR and Posadas Influence area.</t>
  </si>
  <si>
    <t>XCV2 - CLOSED @ 4:23 AM WATER ELEVATION (9.5 M)</t>
  </si>
  <si>
    <t>Additional 3 psi to target discharge pressure from 12:01 PM to 5PM ( APRIL 16, 2018) as per request of Engr. Frances Morla (SPM-South), due to shifting of WSR and Posadas Influence area.</t>
  </si>
  <si>
    <t>Additional 3 psi to target discharge pressure from 12:01 PM to 5PM ( APRIL 17, 2018) as per request of Engr. Frances Morla (SPM-South), due to shifting of WSR and Posadas Influence area.</t>
  </si>
  <si>
    <t>SP1 - STOPPED @ 10:00 PM DUE TO PARAMETER CAPACITY OF 1.9 ELEVATION LEVEL</t>
  </si>
  <si>
    <t>SP1 - STOPPED @ 10:00 PM DUE TO PARAMETER CAPACITY OF 1.7 ELEVATION LEVEL</t>
  </si>
  <si>
    <t>XCV2 - CLOSED @ 3:45 AM WATER ELEVATION (9.5 M)</t>
  </si>
  <si>
    <t>Additional 3 psi to target discharge pressure from 12:01 PM to 5PM ( APRIL 18, 2018) as per request of Engr. Frances Morla (SPM-South), due to shifting of WSR and Posadas Influence area.</t>
  </si>
  <si>
    <t>SP2 - STOPPED @ 10:00 PM DUE TO PARAMETER CAPACITY OF 1.8 ELEVATION LEVEL</t>
  </si>
  <si>
    <t>XCV2 - CLOSED @ 1:55 AM WATER ELEVATION (9.5 M)</t>
  </si>
  <si>
    <t>BP1 STOPPED @ 2:15 AM DUE TO HIGH DISCHARGE PRESSURE.</t>
  </si>
  <si>
    <t>2B</t>
  </si>
  <si>
    <t>BP3 - STARTED @ 5:30 AM</t>
  </si>
  <si>
    <t>SP1 - STARTED @ 8:25 AM TO MEET 83 PSI TARGET DISCHARGE PRESSURE</t>
  </si>
  <si>
    <t>SP1 - STOPPED @ 10:00 PM DUE TO PARAMETER CAPACITY OF 2.8 ELEVATION LEVEL</t>
  </si>
  <si>
    <t>XCV2 - CLOSED @ 3:15 AM WATER ELEVATION (9.5 M)</t>
  </si>
  <si>
    <t>Additional 3 psi to target discharge pressure from 12:01 PM to 5PM ( APRIL 20, 2018) as per request of Engr. Frances Morla (SPM-South), due to shifting of WSR and Posadas Influence area.</t>
  </si>
  <si>
    <t>SP2 - STOPPED @ 10:00 PM DUE TO PARAMETER CAPACITY OF 1.7 ELEVATION LEVEL</t>
  </si>
  <si>
    <t>Additional 3 psi to target discharge pressure from 12:01 PM to 5PM ( APRIL 21, 2018) as per request of Engr. Frances Morla (SPM-South), due to shifting of WSR and Posadas Influence area.</t>
  </si>
  <si>
    <t>XCV2 - CLOSED @ 4:36 AM WATER ELEVATION (9.5 M)</t>
  </si>
  <si>
    <t>Additional 3 psi to target discharge pressure from 12:01 PM to 5PM ( APRIL 22, 2018) as per request of Engr. Frances Morla (SPM-South), due to shifting of WSR and Posadas Influence area.</t>
  </si>
  <si>
    <t>SP2 - STOPPED @ 10:00 PM DUE TO PARAMETER CAPACITY OF 2.1 ELEVATION LEVEL</t>
  </si>
  <si>
    <t>BP1 - STARTED @ 3:32 AM</t>
  </si>
  <si>
    <t>BP4 - STOPPED @ 3:30 AM DUE TO SHIFTING  OPERATION @ BP1</t>
  </si>
  <si>
    <t xml:space="preserve"> VILLAMOR DAILY DATA &amp; HOURLY MONITORING REPORT UPDATE</t>
  </si>
  <si>
    <t>SP1 - STARTED @ 6:15 AM TO MEET 83 PSI TARGET DISCHARGE PRESSURE</t>
  </si>
  <si>
    <t>MR.OTHONIEL PETALLO NETWORK ADMINISTRATOR OF INDRA ARRIVE @ 11:28 AM TO INSPECTION NETWORK CABINET.</t>
  </si>
  <si>
    <t>Additional 3 psi to target discharge pressure from 12:01 PM to 5PM ( APRIL 23, 2018) as per request of Engr. Frances Morla (SPM-South), due to shifting of WSR and Posadas Influence area.</t>
  </si>
  <si>
    <t>MR. ERNESTO MONZON  AND SOUTH MAINTENANCE TEAM ARRIVE @ 3:48 PM TO CONDUCT REGREASING OF DRIVE COUPLING OF BP4 AND SP2.</t>
  </si>
  <si>
    <t>BP4 - STARTED @ 5:01 AM</t>
  </si>
  <si>
    <t>BP2 - STOPPED @ 5:00 AM DUE TO SHIFTING  OPERATION</t>
  </si>
  <si>
    <t>MR MARVIN CALMONA AND TEAM OF  A&amp;I  ARRIVE @ 10:18 AM FOR PREVENTIVE AND CHEKING OF ACTUAL SPOT PRESSURE SUCTION AND DISCHARGE</t>
  </si>
  <si>
    <t>Additional 3 psi to target discharge pressure from 12:01 PM to 5PM ( APRIL 24, 2018) as per request of Engr. Frances Morla (SPM-South), due to shifting of WSR and Posadas Influence area.</t>
  </si>
  <si>
    <t>SP2 - STOPPED @ 9:00 PM DUE TO PARAMETER CAPACITY OF 1.3 ELEVATION LEVEL</t>
  </si>
  <si>
    <t>SP1 - STARTED @ 5:50 AM TO MEET 83 PSI TARGET DISCHARGE PRESSURE</t>
  </si>
  <si>
    <t>MR.JOSEPHUS DELA ROSA AND  TEAM ARRIVE AT 8:20AM FOR INTERNAL  AUDIT TO BUSINESS CONTINUITY PLAN</t>
  </si>
  <si>
    <t>Additional 3 psi to target discharge pressure from 12:01 PM to 5PM ( APRIL 25, 2018) as per request of Engr. Frances Morla (SPM-South), due to shifting of WSR and Posadas Influence area.</t>
  </si>
  <si>
    <t>BP1 - STOPPED @ 5:00 AM DUE TO SHIFTING  OPERATION</t>
  </si>
  <si>
    <t>BP2 - STARTED @ 5:01 AM</t>
  </si>
  <si>
    <t xml:space="preserve">VILLAMOR DAILY DATA &amp; HOURLY MONITORING REPORT </t>
  </si>
  <si>
    <t>Additional 3 psi to target discharge pressure from 12:01 PM to 5:01 PM ( APRIL 26, 2018) as per request of Engr. Frances Morla (SPM-South), due to shifting of WSR and Posadas Influence area.</t>
  </si>
  <si>
    <t>Additional 3 psi to target discharge pressure from 12:01 PM to 5:01 PM ( APRIL 27, 2018) as per request of Engr. Frances Morla (SPM-South), due to shifting of WSR and Posadas Influence area.</t>
  </si>
  <si>
    <t>SP1 - STOPPED @ 9:40 PM DUE TO PARAMETER CAPACITY OF 1.3 ELEVATION LEVEL</t>
  </si>
  <si>
    <t>SP2 - STARTED @ 6:16 AM TO MEET 83 PSI TARGET DISCHARGE PRESSURE</t>
  </si>
  <si>
    <t>Additional 3 psi to target discharge pressure from 12:01 PM to 5:01 PM ( APRIL 28, 2018) as per request of Engr. Frances Morla (SPM-South), due to shifting of WSR and Posadas Influence area.</t>
  </si>
  <si>
    <t>ENGR. MARK JOSEPH PASCUAL AND SOUTH MAINTENANCE TEAM ARRIVE @11:47 PM TO CONDUCT GENSET 1&amp;2 WARM-UP WITHOUT LOAD FOR 5MINS.</t>
  </si>
  <si>
    <t>XCV2 - CLOSED @ 4:58 AM WATER ELEVATION (9.5 M)</t>
  </si>
  <si>
    <t>SP1 - STARTED @ 6:36 AM TO MEET 83 PSI TARGET DISCHARGE PRESSURE</t>
  </si>
  <si>
    <t>Additional 3 psi to target discharge pressure from 12:01 PM to 5:01 PM ( APRIL 29, 2018) as per request of Engr. Frances Morla (SPM-South), due to shifting of WSR and Posadas Influence area.</t>
  </si>
  <si>
    <t>SP2 - STOPPED @ 10:00 PM DUE TO PARAMETER CAPACITY OF 1.4 ELEVATION LEVEL</t>
  </si>
  <si>
    <t>XCV2 - CLOSED @ 4:30 AM WATER ELEVATION (9.5 M)</t>
  </si>
  <si>
    <t>Additional 3 psi to target discharge pressure from 12:01 PM to 5:01 PM ( APRIL 30, 2018)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</si>
</sst>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color theme="1" tint="4.9989318521683403E-2"/>
      <name val="Calibri"/>
      <family val="2"/>
      <scheme val="minor"/>
    </font>
    <font>
      <sz val="10"/>
      <name val="Cambria"/>
      <family val="1"/>
      <scheme val="maj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9" fillId="21" borderId="16" applyNumberFormat="0" applyAlignment="0" applyProtection="0"/>
    <xf numFmtId="0" fontId="40" fillId="22" borderId="17" applyNumberFormat="0" applyAlignment="0" applyProtection="0"/>
    <xf numFmtId="0" fontId="41" fillId="22" borderId="16" applyNumberFormat="0" applyAlignment="0" applyProtection="0"/>
    <xf numFmtId="0" fontId="42" fillId="0" borderId="18" applyNumberFormat="0" applyFill="0" applyAlignment="0" applyProtection="0"/>
    <xf numFmtId="0" fontId="43" fillId="23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5" fillId="48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4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294">
    <xf numFmtId="0" fontId="0" fillId="0" borderId="0" xfId="0"/>
    <xf numFmtId="1" fontId="5" fillId="49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18" fillId="10" borderId="1" xfId="0" applyNumberFormat="1" applyFont="1" applyFill="1" applyBorder="1" applyAlignment="1" applyProtection="1">
      <alignment horizontal="center" vertical="center"/>
    </xf>
    <xf numFmtId="167" fontId="19" fillId="10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43" fontId="2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1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6" fontId="22" fillId="13" borderId="1" xfId="1" applyNumberFormat="1" applyFont="1" applyFill="1" applyBorder="1" applyAlignment="1">
      <alignment horizontal="center" vertical="center"/>
    </xf>
    <xf numFmtId="43" fontId="12" fillId="13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6" borderId="1" xfId="0" applyNumberFormat="1" applyFont="1" applyFill="1" applyBorder="1" applyAlignment="1"/>
    <xf numFmtId="2" fontId="22" fillId="1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7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7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5" fillId="0" borderId="11" xfId="0" applyFont="1" applyBorder="1"/>
    <xf numFmtId="0" fontId="50" fillId="0" borderId="11" xfId="0" applyFont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0" fontId="5" fillId="0" borderId="0" xfId="0" applyFont="1"/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7" borderId="11" xfId="4" applyFont="1" applyFill="1" applyBorder="1" applyAlignment="1">
      <alignment horizontal="left"/>
    </xf>
    <xf numFmtId="0" fontId="29" fillId="17" borderId="11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29" fillId="17" borderId="11" xfId="4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17" borderId="3" xfId="0" applyFill="1" applyBorder="1"/>
    <xf numFmtId="1" fontId="5" fillId="6" borderId="1" xfId="0" applyNumberFormat="1" applyFont="1" applyFill="1" applyBorder="1" applyAlignment="1">
      <alignment horizontal="center" vertical="center"/>
    </xf>
    <xf numFmtId="0" fontId="0" fillId="17" borderId="0" xfId="0" applyFill="1"/>
    <xf numFmtId="1" fontId="5" fillId="3" borderId="1" xfId="0" applyNumberFormat="1" applyFont="1" applyFill="1" applyBorder="1" applyAlignment="1">
      <alignment horizontal="center" vertical="center"/>
    </xf>
    <xf numFmtId="0" fontId="51" fillId="17" borderId="11" xfId="4" applyFont="1" applyFill="1" applyBorder="1" applyAlignment="1">
      <alignment horizontal="left"/>
    </xf>
    <xf numFmtId="0" fontId="51" fillId="17" borderId="11" xfId="0" applyFont="1" applyFill="1" applyBorder="1" applyAlignment="1">
      <alignment horizontal="left"/>
    </xf>
    <xf numFmtId="0" fontId="53" fillId="0" borderId="11" xfId="0" applyFont="1" applyFill="1" applyBorder="1" applyAlignment="1"/>
    <xf numFmtId="0" fontId="52" fillId="17" borderId="3" xfId="0" applyFont="1" applyFill="1" applyBorder="1"/>
    <xf numFmtId="0" fontId="29" fillId="0" borderId="11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1" fillId="0" borderId="11" xfId="4" applyFont="1" applyFill="1" applyBorder="1" applyAlignment="1">
      <alignment horizontal="left"/>
    </xf>
    <xf numFmtId="0" fontId="51" fillId="0" borderId="11" xfId="0" applyFont="1" applyFill="1" applyBorder="1" applyAlignment="1">
      <alignment horizontal="left"/>
    </xf>
    <xf numFmtId="0" fontId="53" fillId="0" borderId="3" xfId="4" applyFont="1" applyFill="1" applyBorder="1" applyAlignment="1">
      <alignment horizontal="left"/>
    </xf>
    <xf numFmtId="0" fontId="51" fillId="0" borderId="3" xfId="4" applyFont="1" applyFill="1" applyBorder="1" applyAlignment="1">
      <alignment horizontal="left"/>
    </xf>
    <xf numFmtId="0" fontId="51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29" fillId="50" borderId="11" xfId="0" applyFont="1" applyFill="1" applyBorder="1" applyAlignment="1">
      <alignment horizontal="left"/>
    </xf>
    <xf numFmtId="0" fontId="5" fillId="50" borderId="11" xfId="0" applyFont="1" applyFill="1" applyBorder="1"/>
    <xf numFmtId="1" fontId="5" fillId="51" borderId="1" xfId="0" applyNumberFormat="1" applyFont="1" applyFill="1" applyBorder="1" applyAlignment="1">
      <alignment horizontal="center" vertical="center"/>
    </xf>
    <xf numFmtId="166" fontId="12" fillId="6" borderId="1" xfId="1" applyNumberFormat="1" applyFont="1" applyFill="1" applyBorder="1" applyAlignment="1">
      <alignment horizontal="center" vertical="center"/>
    </xf>
    <xf numFmtId="2" fontId="0" fillId="15" borderId="1" xfId="0" applyNumberFormat="1" applyFont="1" applyFill="1" applyBorder="1" applyAlignment="1">
      <alignment horizontal="center" vertical="center"/>
    </xf>
    <xf numFmtId="0" fontId="53" fillId="17" borderId="11" xfId="4" applyFont="1" applyFill="1" applyBorder="1" applyAlignment="1">
      <alignment horizontal="left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5" fillId="5" borderId="3" xfId="2" applyNumberFormat="1" applyFont="1" applyFill="1" applyBorder="1" applyAlignment="1">
      <alignment horizontal="center" vertical="center" wrapText="1"/>
    </xf>
    <xf numFmtId="0" fontId="15" fillId="5" borderId="3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57" fillId="17" borderId="3" xfId="0" applyFont="1" applyFill="1" applyBorder="1" applyAlignment="1"/>
    <xf numFmtId="0" fontId="31" fillId="17" borderId="3" xfId="4" applyFont="1" applyFill="1" applyBorder="1" applyAlignment="1"/>
    <xf numFmtId="0" fontId="56" fillId="17" borderId="3" xfId="4" applyFont="1" applyFill="1" applyBorder="1" applyAlignment="1"/>
    <xf numFmtId="0" fontId="27" fillId="17" borderId="3" xfId="4" applyFont="1" applyFill="1" applyBorder="1" applyAlignment="1">
      <alignment horizontal="left"/>
    </xf>
    <xf numFmtId="0" fontId="30" fillId="0" borderId="11" xfId="0" applyFont="1" applyFill="1" applyBorder="1" applyAlignment="1"/>
    <xf numFmtId="0" fontId="30" fillId="0" borderId="0" xfId="0" applyFont="1" applyFill="1" applyBorder="1" applyAlignment="1"/>
    <xf numFmtId="0" fontId="5" fillId="6" borderId="3" xfId="0" applyFont="1" applyFill="1" applyBorder="1"/>
    <xf numFmtId="0" fontId="54" fillId="2" borderId="1" xfId="0" applyFont="1" applyFill="1" applyBorder="1" applyAlignment="1">
      <alignment horizontal="center" vertical="center"/>
    </xf>
    <xf numFmtId="0" fontId="59" fillId="17" borderId="3" xfId="4" applyFont="1" applyFill="1" applyBorder="1" applyAlignment="1">
      <alignment horizontal="left"/>
    </xf>
    <xf numFmtId="0" fontId="60" fillId="3" borderId="3" xfId="0" applyFont="1" applyFill="1" applyBorder="1" applyAlignment="1">
      <alignment horizontal="left"/>
    </xf>
    <xf numFmtId="0" fontId="54" fillId="3" borderId="11" xfId="4" applyFont="1" applyFill="1" applyBorder="1" applyAlignment="1">
      <alignment horizontal="left"/>
    </xf>
    <xf numFmtId="0" fontId="54" fillId="3" borderId="11" xfId="0" applyFont="1" applyFill="1" applyBorder="1" applyAlignment="1">
      <alignment horizontal="left"/>
    </xf>
    <xf numFmtId="0" fontId="54" fillId="3" borderId="11" xfId="0" applyFont="1" applyFill="1" applyBorder="1" applyAlignment="1"/>
    <xf numFmtId="0" fontId="54" fillId="3" borderId="3" xfId="0" applyFont="1" applyFill="1" applyBorder="1" applyAlignment="1"/>
    <xf numFmtId="0" fontId="61" fillId="17" borderId="3" xfId="4" applyFont="1" applyFill="1" applyBorder="1" applyAlignment="1"/>
    <xf numFmtId="0" fontId="62" fillId="0" borderId="11" xfId="0" applyFont="1" applyBorder="1"/>
    <xf numFmtId="0" fontId="59" fillId="17" borderId="11" xfId="4" applyFont="1" applyFill="1" applyBorder="1" applyAlignment="1">
      <alignment horizontal="left"/>
    </xf>
    <xf numFmtId="0" fontId="54" fillId="17" borderId="3" xfId="0" applyFont="1" applyFill="1" applyBorder="1" applyAlignment="1">
      <alignment horizontal="left"/>
    </xf>
    <xf numFmtId="0" fontId="53" fillId="17" borderId="11" xfId="0" applyFont="1" applyFill="1" applyBorder="1" applyAlignment="1"/>
    <xf numFmtId="0" fontId="31" fillId="17" borderId="11" xfId="0" applyFont="1" applyFill="1" applyBorder="1" applyAlignment="1"/>
    <xf numFmtId="0" fontId="59" fillId="17" borderId="0" xfId="4" applyFont="1" applyFill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wrapText="1"/>
    </xf>
    <xf numFmtId="0" fontId="58" fillId="17" borderId="0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  <xf numFmtId="167" fontId="5" fillId="5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49" fillId="17" borderId="0" xfId="0" applyFont="1" applyFill="1" applyBorder="1" applyAlignment="1">
      <alignment horizontal="center" vertical="center"/>
    </xf>
    <xf numFmtId="2" fontId="58" fillId="15" borderId="1" xfId="0" applyNumberFormat="1" applyFont="1" applyFill="1" applyBorder="1" applyAlignment="1">
      <alignment horizontal="center" vertical="center"/>
    </xf>
    <xf numFmtId="0" fontId="63" fillId="0" borderId="11" xfId="0" applyFont="1" applyBorder="1"/>
    <xf numFmtId="0" fontId="64" fillId="17" borderId="3" xfId="4" applyFont="1" applyFill="1" applyBorder="1" applyAlignment="1">
      <alignment horizontal="left"/>
    </xf>
    <xf numFmtId="0" fontId="29" fillId="17" borderId="7" xfId="4" applyFont="1" applyFill="1" applyBorder="1" applyAlignment="1">
      <alignment horizontal="left"/>
    </xf>
    <xf numFmtId="0" fontId="28" fillId="17" borderId="11" xfId="0" applyFont="1" applyFill="1" applyBorder="1" applyAlignment="1">
      <alignment horizontal="left"/>
    </xf>
    <xf numFmtId="0" fontId="60" fillId="17" borderId="3" xfId="0" applyFont="1" applyFill="1" applyBorder="1" applyAlignment="1"/>
    <xf numFmtId="0" fontId="55" fillId="17" borderId="3" xfId="4" applyFont="1" applyFill="1" applyBorder="1" applyAlignment="1"/>
    <xf numFmtId="0" fontId="29" fillId="17" borderId="3" xfId="4" applyFont="1" applyFill="1" applyBorder="1" applyAlignment="1"/>
    <xf numFmtId="0" fontId="65" fillId="50" borderId="7" xfId="0" applyFont="1" applyFill="1" applyBorder="1" applyAlignment="1">
      <alignment vertical="center"/>
    </xf>
    <xf numFmtId="0" fontId="28" fillId="3" borderId="3" xfId="0" applyFont="1" applyFill="1" applyBorder="1" applyAlignment="1">
      <alignment horizontal="left"/>
    </xf>
    <xf numFmtId="0" fontId="17" fillId="0" borderId="11" xfId="0" applyFont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1" fillId="17" borderId="3" xfId="4" applyFont="1" applyFill="1" applyBorder="1" applyAlignment="1">
      <alignment horizontal="left"/>
    </xf>
    <xf numFmtId="0" fontId="29" fillId="17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1" fillId="0" borderId="11" xfId="0" applyFont="1" applyBorder="1" applyAlignment="1">
      <alignment horizontal="left" vertical="top"/>
    </xf>
    <xf numFmtId="0" fontId="61" fillId="17" borderId="3" xfId="0" applyFont="1" applyFill="1" applyBorder="1" applyAlignment="1">
      <alignment horizontal="left"/>
    </xf>
    <xf numFmtId="0" fontId="58" fillId="0" borderId="11" xfId="0" applyFont="1" applyBorder="1" applyAlignment="1">
      <alignment horizontal="left" vertical="top"/>
    </xf>
    <xf numFmtId="0" fontId="58" fillId="17" borderId="3" xfId="4" applyFont="1" applyFill="1" applyBorder="1" applyAlignment="1"/>
    <xf numFmtId="0" fontId="55" fillId="17" borderId="3" xfId="4" applyFont="1" applyFill="1" applyBorder="1" applyAlignment="1">
      <alignment horizontal="left"/>
    </xf>
    <xf numFmtId="0" fontId="29" fillId="52" borderId="3" xfId="4" applyFont="1" applyFill="1" applyBorder="1" applyAlignment="1">
      <alignment horizontal="left"/>
    </xf>
    <xf numFmtId="0" fontId="28" fillId="52" borderId="3" xfId="4" applyFont="1" applyFill="1" applyBorder="1" applyAlignment="1">
      <alignment horizontal="left"/>
    </xf>
    <xf numFmtId="0" fontId="60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510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VILLAMOR%20DAILY%20DATA%20-%20MAR%202018%20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VILLAMOR%20DAILY%20DATA%20-%20FEB%202018%20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.VILLAMOR%20DAILY%20DATA%20-%20APR%202018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</sheetNames>
    <sheetDataSet>
      <sheetData sheetId="0">
        <row r="12">
          <cell r="D12">
            <v>4</v>
          </cell>
        </row>
      </sheetData>
      <sheetData sheetId="1">
        <row r="12">
          <cell r="D12">
            <v>4</v>
          </cell>
        </row>
      </sheetData>
      <sheetData sheetId="2">
        <row r="12">
          <cell r="D12">
            <v>4</v>
          </cell>
        </row>
      </sheetData>
      <sheetData sheetId="3">
        <row r="12">
          <cell r="D12">
            <v>4</v>
          </cell>
        </row>
      </sheetData>
      <sheetData sheetId="4">
        <row r="12">
          <cell r="D12">
            <v>4</v>
          </cell>
        </row>
      </sheetData>
      <sheetData sheetId="5">
        <row r="12">
          <cell r="D12">
            <v>4</v>
          </cell>
        </row>
      </sheetData>
      <sheetData sheetId="6">
        <row r="12">
          <cell r="D12">
            <v>4</v>
          </cell>
        </row>
      </sheetData>
      <sheetData sheetId="7">
        <row r="12">
          <cell r="D12">
            <v>4</v>
          </cell>
        </row>
      </sheetData>
      <sheetData sheetId="8">
        <row r="12">
          <cell r="D12">
            <v>4</v>
          </cell>
        </row>
      </sheetData>
      <sheetData sheetId="9">
        <row r="12">
          <cell r="D12">
            <v>4</v>
          </cell>
        </row>
      </sheetData>
      <sheetData sheetId="10">
        <row r="12">
          <cell r="D12">
            <v>4</v>
          </cell>
        </row>
      </sheetData>
      <sheetData sheetId="11">
        <row r="12">
          <cell r="D12">
            <v>4</v>
          </cell>
        </row>
      </sheetData>
      <sheetData sheetId="12">
        <row r="12">
          <cell r="D12">
            <v>4</v>
          </cell>
        </row>
      </sheetData>
      <sheetData sheetId="13">
        <row r="12">
          <cell r="D12">
            <v>4</v>
          </cell>
        </row>
      </sheetData>
      <sheetData sheetId="14">
        <row r="12">
          <cell r="D12">
            <v>4</v>
          </cell>
        </row>
      </sheetData>
      <sheetData sheetId="15">
        <row r="12">
          <cell r="D12">
            <v>4</v>
          </cell>
        </row>
      </sheetData>
      <sheetData sheetId="16">
        <row r="12">
          <cell r="D12">
            <v>4</v>
          </cell>
        </row>
      </sheetData>
      <sheetData sheetId="17">
        <row r="12">
          <cell r="D12">
            <v>4</v>
          </cell>
        </row>
      </sheetData>
      <sheetData sheetId="18">
        <row r="12">
          <cell r="D12">
            <v>4</v>
          </cell>
        </row>
      </sheetData>
      <sheetData sheetId="19">
        <row r="12">
          <cell r="D12">
            <v>4</v>
          </cell>
        </row>
      </sheetData>
      <sheetData sheetId="20">
        <row r="12">
          <cell r="D12">
            <v>4</v>
          </cell>
        </row>
      </sheetData>
      <sheetData sheetId="21">
        <row r="12">
          <cell r="D12">
            <v>4</v>
          </cell>
        </row>
      </sheetData>
      <sheetData sheetId="22">
        <row r="12">
          <cell r="D12">
            <v>4</v>
          </cell>
        </row>
      </sheetData>
      <sheetData sheetId="23">
        <row r="12">
          <cell r="D12">
            <v>4</v>
          </cell>
        </row>
      </sheetData>
      <sheetData sheetId="24">
        <row r="12">
          <cell r="D12">
            <v>4</v>
          </cell>
        </row>
      </sheetData>
      <sheetData sheetId="25">
        <row r="12">
          <cell r="D12">
            <v>4</v>
          </cell>
        </row>
      </sheetData>
      <sheetData sheetId="26">
        <row r="12">
          <cell r="D12">
            <v>4</v>
          </cell>
        </row>
      </sheetData>
      <sheetData sheetId="27">
        <row r="12">
          <cell r="D12">
            <v>4</v>
          </cell>
        </row>
      </sheetData>
      <sheetData sheetId="28">
        <row r="12">
          <cell r="D12">
            <v>4</v>
          </cell>
        </row>
      </sheetData>
      <sheetData sheetId="29">
        <row r="12">
          <cell r="D12">
            <v>4</v>
          </cell>
        </row>
      </sheetData>
      <sheetData sheetId="30">
        <row r="12">
          <cell r="D12">
            <v>4</v>
          </cell>
        </row>
        <row r="35">
          <cell r="S35">
            <v>89981919</v>
          </cell>
          <cell r="AI35">
            <v>14515621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</sheetNames>
    <sheetDataSet>
      <sheetData sheetId="0">
        <row r="12">
          <cell r="D12">
            <v>3</v>
          </cell>
        </row>
      </sheetData>
      <sheetData sheetId="1">
        <row r="12">
          <cell r="D12">
            <v>3</v>
          </cell>
        </row>
      </sheetData>
      <sheetData sheetId="2">
        <row r="12">
          <cell r="D12">
            <v>4</v>
          </cell>
        </row>
      </sheetData>
      <sheetData sheetId="3">
        <row r="12">
          <cell r="D12">
            <v>3</v>
          </cell>
        </row>
      </sheetData>
      <sheetData sheetId="4">
        <row r="12">
          <cell r="D12">
            <v>3</v>
          </cell>
        </row>
      </sheetData>
      <sheetData sheetId="5">
        <row r="12">
          <cell r="D12">
            <v>3</v>
          </cell>
        </row>
        <row r="54">
          <cell r="B54" t="str">
            <v>TARGET DISCHARGE PRESSURE SET TO 76 PSI @ 7:01 PM TO 8:01 PM AS PER SCHEDULE</v>
          </cell>
        </row>
      </sheetData>
      <sheetData sheetId="6">
        <row r="12">
          <cell r="D12">
            <v>4</v>
          </cell>
        </row>
      </sheetData>
      <sheetData sheetId="7">
        <row r="12">
          <cell r="D12">
            <v>4</v>
          </cell>
        </row>
      </sheetData>
      <sheetData sheetId="8">
        <row r="12">
          <cell r="D12">
            <v>4</v>
          </cell>
        </row>
      </sheetData>
      <sheetData sheetId="9">
        <row r="12">
          <cell r="D12">
            <v>4</v>
          </cell>
        </row>
      </sheetData>
      <sheetData sheetId="10">
        <row r="12">
          <cell r="D12">
            <v>4</v>
          </cell>
        </row>
      </sheetData>
      <sheetData sheetId="11">
        <row r="12">
          <cell r="D12">
            <v>4</v>
          </cell>
        </row>
      </sheetData>
      <sheetData sheetId="12">
        <row r="12">
          <cell r="D12">
            <v>4</v>
          </cell>
        </row>
      </sheetData>
      <sheetData sheetId="13">
        <row r="12">
          <cell r="D12">
            <v>4</v>
          </cell>
        </row>
      </sheetData>
      <sheetData sheetId="14">
        <row r="12">
          <cell r="D12">
            <v>4</v>
          </cell>
        </row>
      </sheetData>
      <sheetData sheetId="15">
        <row r="12">
          <cell r="D12">
            <v>4</v>
          </cell>
        </row>
      </sheetData>
      <sheetData sheetId="16">
        <row r="12">
          <cell r="D12">
            <v>4</v>
          </cell>
        </row>
      </sheetData>
      <sheetData sheetId="17">
        <row r="12">
          <cell r="D12">
            <v>4</v>
          </cell>
        </row>
      </sheetData>
      <sheetData sheetId="18">
        <row r="12">
          <cell r="D12">
            <v>4</v>
          </cell>
        </row>
      </sheetData>
      <sheetData sheetId="19">
        <row r="12">
          <cell r="D12">
            <v>4</v>
          </cell>
        </row>
      </sheetData>
      <sheetData sheetId="20">
        <row r="12">
          <cell r="D12">
            <v>4</v>
          </cell>
        </row>
      </sheetData>
      <sheetData sheetId="21">
        <row r="12">
          <cell r="D12">
            <v>4</v>
          </cell>
        </row>
      </sheetData>
      <sheetData sheetId="22">
        <row r="12">
          <cell r="D12">
            <v>4</v>
          </cell>
        </row>
      </sheetData>
      <sheetData sheetId="23">
        <row r="12">
          <cell r="D12">
            <v>4</v>
          </cell>
        </row>
      </sheetData>
      <sheetData sheetId="24">
        <row r="12">
          <cell r="D12">
            <v>4</v>
          </cell>
        </row>
      </sheetData>
      <sheetData sheetId="25">
        <row r="12">
          <cell r="D12">
            <v>4</v>
          </cell>
        </row>
      </sheetData>
      <sheetData sheetId="26">
        <row r="12">
          <cell r="D12">
            <v>4</v>
          </cell>
        </row>
      </sheetData>
      <sheetData sheetId="27">
        <row r="12">
          <cell r="D12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</sheetNames>
    <sheetDataSet>
      <sheetData sheetId="0" refreshError="1">
        <row r="35">
          <cell r="S35">
            <v>90092885</v>
          </cell>
          <cell r="AI35">
            <v>14542857</v>
          </cell>
        </row>
      </sheetData>
      <sheetData sheetId="1" refreshError="1">
        <row r="35">
          <cell r="S35">
            <v>90199255</v>
          </cell>
          <cell r="AI35">
            <v>14570102</v>
          </cell>
        </row>
      </sheetData>
      <sheetData sheetId="2" refreshError="1">
        <row r="35">
          <cell r="S35">
            <v>90323052</v>
          </cell>
          <cell r="AI35">
            <v>14607456</v>
          </cell>
        </row>
      </sheetData>
      <sheetData sheetId="3" refreshError="1">
        <row r="35">
          <cell r="S35">
            <v>90438040</v>
          </cell>
          <cell r="AI35">
            <v>14635186</v>
          </cell>
        </row>
      </sheetData>
      <sheetData sheetId="4" refreshError="1">
        <row r="35">
          <cell r="S35">
            <v>90563770</v>
          </cell>
          <cell r="AI35">
            <v>14662583</v>
          </cell>
        </row>
      </sheetData>
      <sheetData sheetId="5" refreshError="1">
        <row r="35">
          <cell r="S35">
            <v>90685790</v>
          </cell>
          <cell r="AI35">
            <v>14689871</v>
          </cell>
        </row>
      </sheetData>
      <sheetData sheetId="6" refreshError="1">
        <row r="35">
          <cell r="S35">
            <v>90804508</v>
          </cell>
          <cell r="AI35">
            <v>14717272</v>
          </cell>
        </row>
      </sheetData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W12">
            <v>4.4000000000000004</v>
          </cell>
        </row>
      </sheetData>
      <sheetData sheetId="16">
        <row r="12">
          <cell r="X12">
            <v>4.4000000000000004</v>
          </cell>
        </row>
      </sheetData>
      <sheetData sheetId="17">
        <row r="12">
          <cell r="Y12" t="str">
            <v>3B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2:BB87"/>
  <sheetViews>
    <sheetView topLeftCell="A30" zoomScaleNormal="100" workbookViewId="0">
      <selection activeCell="T36" sqref="T36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3" t="s">
        <v>143</v>
      </c>
      <c r="S3" s="244"/>
      <c r="T3" s="244"/>
      <c r="U3" s="244"/>
      <c r="V3" s="244"/>
      <c r="W3" s="245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135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173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73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7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78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43191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27236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79"/>
      <c r="C9" s="180"/>
      <c r="D9" s="181"/>
      <c r="E9" s="182"/>
      <c r="F9" s="182"/>
      <c r="G9" s="182"/>
      <c r="H9" s="182"/>
      <c r="I9" s="183"/>
      <c r="J9" s="122"/>
      <c r="K9" s="181"/>
      <c r="L9" s="182"/>
      <c r="M9" s="183"/>
      <c r="N9" s="29"/>
      <c r="O9" s="29"/>
      <c r="P9" s="29"/>
      <c r="Q9" s="122"/>
      <c r="R9" s="122"/>
      <c r="S9" s="122"/>
      <c r="T9" s="123"/>
      <c r="U9" s="124"/>
      <c r="V9" s="125"/>
      <c r="W9" s="181"/>
      <c r="X9" s="183"/>
      <c r="Y9" s="30"/>
      <c r="Z9" s="176"/>
      <c r="AA9" s="126"/>
      <c r="AB9" s="127"/>
      <c r="AC9" s="127"/>
      <c r="AD9" s="126"/>
      <c r="AE9" s="126"/>
      <c r="AF9" s="128"/>
      <c r="AG9" s="177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74" t="s">
        <v>51</v>
      </c>
      <c r="X10" s="174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72" t="s">
        <v>55</v>
      </c>
      <c r="AI10" s="172" t="s">
        <v>56</v>
      </c>
      <c r="AJ10" s="277" t="s">
        <v>57</v>
      </c>
      <c r="AK10" s="292" t="s">
        <v>58</v>
      </c>
      <c r="AL10" s="174" t="s">
        <v>59</v>
      </c>
      <c r="AM10" s="174" t="s">
        <v>60</v>
      </c>
      <c r="AN10" s="174" t="s">
        <v>61</v>
      </c>
      <c r="AO10" s="174" t="s">
        <v>62</v>
      </c>
      <c r="AP10" s="174" t="s">
        <v>63</v>
      </c>
      <c r="AQ10" s="174" t="s">
        <v>125</v>
      </c>
      <c r="AR10" s="174" t="s">
        <v>64</v>
      </c>
      <c r="AS10" s="174" t="s">
        <v>65</v>
      </c>
      <c r="AT10" s="275" t="s">
        <v>66</v>
      </c>
      <c r="AU10" s="174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74" t="s">
        <v>72</v>
      </c>
      <c r="C11" s="174" t="s">
        <v>73</v>
      </c>
      <c r="D11" s="174" t="s">
        <v>74</v>
      </c>
      <c r="E11" s="174" t="s">
        <v>75</v>
      </c>
      <c r="F11" s="174" t="s">
        <v>128</v>
      </c>
      <c r="G11" s="174" t="s">
        <v>74</v>
      </c>
      <c r="H11" s="174" t="s">
        <v>75</v>
      </c>
      <c r="I11" s="174" t="s">
        <v>128</v>
      </c>
      <c r="J11" s="272"/>
      <c r="K11" s="174" t="s">
        <v>75</v>
      </c>
      <c r="L11" s="174" t="s">
        <v>75</v>
      </c>
      <c r="M11" s="174" t="s">
        <v>75</v>
      </c>
      <c r="N11" s="28" t="s">
        <v>29</v>
      </c>
      <c r="O11" s="274"/>
      <c r="P11" s="28" t="s">
        <v>29</v>
      </c>
      <c r="Q11" s="276"/>
      <c r="R11" s="276"/>
      <c r="S11" s="1">
        <f>'[1]MAR 31'!$S$35</f>
        <v>89981919</v>
      </c>
      <c r="T11" s="285"/>
      <c r="U11" s="286"/>
      <c r="V11" s="287"/>
      <c r="W11" s="174" t="s">
        <v>75</v>
      </c>
      <c r="X11" s="174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'[1]MAR 31'!$AI$35</f>
        <v>14515621</v>
      </c>
      <c r="AJ11" s="277"/>
      <c r="AK11" s="293"/>
      <c r="AL11" s="174" t="s">
        <v>84</v>
      </c>
      <c r="AM11" s="174" t="s">
        <v>84</v>
      </c>
      <c r="AN11" s="174" t="s">
        <v>84</v>
      </c>
      <c r="AO11" s="174" t="s">
        <v>84</v>
      </c>
      <c r="AP11" s="174" t="s">
        <v>84</v>
      </c>
      <c r="AQ11" s="174" t="s">
        <v>84</v>
      </c>
      <c r="AR11" s="174" t="s">
        <v>84</v>
      </c>
      <c r="AS11" s="1"/>
      <c r="AT11" s="276"/>
      <c r="AU11" s="175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76</v>
      </c>
      <c r="H12" s="155">
        <f t="shared" ref="H12:H35" si="0">G12/1.42</f>
        <v>53.521126760563384</v>
      </c>
      <c r="I12" s="155">
        <v>78</v>
      </c>
      <c r="J12" s="41" t="s">
        <v>88</v>
      </c>
      <c r="K12" s="41">
        <f>L12-(2/1.42)</f>
        <v>48.591549295774648</v>
      </c>
      <c r="L12" s="42">
        <f>(G12-5)/1.42</f>
        <v>50</v>
      </c>
      <c r="M12" s="41">
        <f>L12+(6/1.42)</f>
        <v>54.225352112676056</v>
      </c>
      <c r="N12" s="43">
        <v>14</v>
      </c>
      <c r="O12" s="44" t="s">
        <v>89</v>
      </c>
      <c r="P12" s="44">
        <v>11.4</v>
      </c>
      <c r="Q12" s="158">
        <v>131</v>
      </c>
      <c r="R12" s="158"/>
      <c r="S12" s="158">
        <v>89985423</v>
      </c>
      <c r="T12" s="45">
        <f>IF(ISBLANK(S12),"-",S12-S11)</f>
        <v>3504</v>
      </c>
      <c r="U12" s="46">
        <f>T12*24/1000</f>
        <v>84.096000000000004</v>
      </c>
      <c r="V12" s="46">
        <f>T12/1000</f>
        <v>3.504</v>
      </c>
      <c r="W12" s="96">
        <v>5.8</v>
      </c>
      <c r="X12" s="96">
        <f t="shared" ref="X12:X35" si="1">W12</f>
        <v>5.8</v>
      </c>
      <c r="Y12" s="97" t="s">
        <v>141</v>
      </c>
      <c r="Z12" s="159">
        <v>0</v>
      </c>
      <c r="AA12" s="159">
        <v>0</v>
      </c>
      <c r="AB12" s="159">
        <v>1188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14516701</v>
      </c>
      <c r="AJ12" s="45">
        <f>IF(ISBLANK(AI12),"-",AI12-AI11)</f>
        <v>1080</v>
      </c>
      <c r="AK12" s="48">
        <f>AJ12/V12</f>
        <v>308.21917808219177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73</v>
      </c>
      <c r="H13" s="155">
        <f t="shared" si="0"/>
        <v>51.408450704225352</v>
      </c>
      <c r="I13" s="155">
        <v>78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>
        <v>133</v>
      </c>
      <c r="R13" s="158"/>
      <c r="S13" s="158">
        <v>89988758</v>
      </c>
      <c r="T13" s="45">
        <f t="shared" ref="T13:T35" si="4">IF(ISBLANK(S13),"-",S13-S12)</f>
        <v>3335</v>
      </c>
      <c r="U13" s="46">
        <f t="shared" ref="U13:U36" si="5">T13*24/1000</f>
        <v>80.040000000000006</v>
      </c>
      <c r="V13" s="46">
        <f t="shared" ref="V13:V36" si="6">T13/1000</f>
        <v>3.335</v>
      </c>
      <c r="W13" s="96">
        <v>7.1</v>
      </c>
      <c r="X13" s="96">
        <f t="shared" si="1"/>
        <v>7.1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14517802</v>
      </c>
      <c r="AJ13" s="45">
        <f t="shared" ref="AJ13:AJ35" si="7">IF(ISBLANK(AI13),"-",AI13-AI12)</f>
        <v>1101</v>
      </c>
      <c r="AK13" s="48">
        <f t="shared" ref="AK13:AK35" si="8">AJ13/V13</f>
        <v>330.13493253373315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0.78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74</v>
      </c>
      <c r="H14" s="155">
        <f t="shared" si="0"/>
        <v>52.112676056338032</v>
      </c>
      <c r="I14" s="155">
        <v>79</v>
      </c>
      <c r="J14" s="41" t="s">
        <v>88</v>
      </c>
      <c r="K14" s="41">
        <f t="shared" si="3"/>
        <v>47.183098591549296</v>
      </c>
      <c r="L14" s="42">
        <f>(G14-5)/1.42</f>
        <v>48.591549295774648</v>
      </c>
      <c r="M14" s="41">
        <f>L14+(6/1.42)</f>
        <v>52.816901408450704</v>
      </c>
      <c r="N14" s="43">
        <v>14</v>
      </c>
      <c r="O14" s="44" t="s">
        <v>89</v>
      </c>
      <c r="P14" s="44">
        <v>11.2</v>
      </c>
      <c r="Q14" s="158">
        <v>139</v>
      </c>
      <c r="R14" s="158"/>
      <c r="S14" s="158">
        <v>89992023</v>
      </c>
      <c r="T14" s="45">
        <f t="shared" si="4"/>
        <v>3265</v>
      </c>
      <c r="U14" s="46">
        <f t="shared" si="5"/>
        <v>78.36</v>
      </c>
      <c r="V14" s="46">
        <f t="shared" si="6"/>
        <v>3.2650000000000001</v>
      </c>
      <c r="W14" s="96">
        <v>8.5</v>
      </c>
      <c r="X14" s="96">
        <f t="shared" si="1"/>
        <v>8.5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14518892</v>
      </c>
      <c r="AJ14" s="45">
        <f t="shared" si="7"/>
        <v>1090</v>
      </c>
      <c r="AK14" s="48">
        <f t="shared" si="8"/>
        <v>333.84379785604898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114</v>
      </c>
      <c r="R15" s="158" t="s">
        <v>123</v>
      </c>
      <c r="S15" s="158">
        <v>89995992</v>
      </c>
      <c r="T15" s="45">
        <f t="shared" si="4"/>
        <v>3969</v>
      </c>
      <c r="U15" s="46">
        <f t="shared" si="5"/>
        <v>95.256</v>
      </c>
      <c r="V15" s="46">
        <f t="shared" si="6"/>
        <v>3.9689999999999999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1116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14519943</v>
      </c>
      <c r="AJ15" s="45">
        <f t="shared" si="7"/>
        <v>1051</v>
      </c>
      <c r="AK15" s="48">
        <f t="shared" si="8"/>
        <v>264.80221718316955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119</v>
      </c>
      <c r="R16" s="158"/>
      <c r="S16" s="158">
        <v>90000830</v>
      </c>
      <c r="T16" s="45">
        <f t="shared" si="4"/>
        <v>4838</v>
      </c>
      <c r="U16" s="46">
        <f t="shared" si="5"/>
        <v>116.11199999999999</v>
      </c>
      <c r="V16" s="46">
        <f t="shared" si="6"/>
        <v>4.8380000000000001</v>
      </c>
      <c r="W16" s="96">
        <v>9.5</v>
      </c>
      <c r="X16" s="96">
        <f t="shared" si="1"/>
        <v>9.5</v>
      </c>
      <c r="Y16" s="97" t="s">
        <v>166</v>
      </c>
      <c r="Z16" s="159">
        <v>0</v>
      </c>
      <c r="AA16" s="159">
        <v>0</v>
      </c>
      <c r="AB16" s="159">
        <v>1115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14520934</v>
      </c>
      <c r="AJ16" s="45">
        <f t="shared" si="7"/>
        <v>991</v>
      </c>
      <c r="AK16" s="48">
        <f t="shared" si="8"/>
        <v>204.83670938404299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125</v>
      </c>
      <c r="R17" s="158"/>
      <c r="S17" s="158">
        <v>90006052</v>
      </c>
      <c r="T17" s="45">
        <f t="shared" si="4"/>
        <v>5222</v>
      </c>
      <c r="U17" s="46">
        <f t="shared" si="5"/>
        <v>125.328</v>
      </c>
      <c r="V17" s="46">
        <f t="shared" si="6"/>
        <v>5.2220000000000004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1045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14521936</v>
      </c>
      <c r="AJ17" s="45">
        <f t="shared" si="7"/>
        <v>1002</v>
      </c>
      <c r="AK17" s="48">
        <f t="shared" si="8"/>
        <v>191.88050555342778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83</v>
      </c>
      <c r="H18" s="155">
        <f t="shared" si="0"/>
        <v>58.450704225352112</v>
      </c>
      <c r="I18" s="155">
        <v>79</v>
      </c>
      <c r="J18" s="41" t="s">
        <v>88</v>
      </c>
      <c r="K18" s="41">
        <f t="shared" si="3"/>
        <v>57.04225352112676</v>
      </c>
      <c r="L18" s="42">
        <f t="shared" si="10"/>
        <v>58.450704225352112</v>
      </c>
      <c r="M18" s="41">
        <f>L18+1.42</f>
        <v>59.870704225352114</v>
      </c>
      <c r="N18" s="43">
        <v>19</v>
      </c>
      <c r="O18" s="44" t="s">
        <v>100</v>
      </c>
      <c r="P18" s="44">
        <v>16.7</v>
      </c>
      <c r="Q18" s="158">
        <v>137</v>
      </c>
      <c r="R18" s="158"/>
      <c r="S18" s="158">
        <v>90011369</v>
      </c>
      <c r="T18" s="45">
        <f t="shared" si="4"/>
        <v>5317</v>
      </c>
      <c r="U18" s="46">
        <f t="shared" si="5"/>
        <v>127.608</v>
      </c>
      <c r="V18" s="46">
        <f t="shared" si="6"/>
        <v>5.3170000000000002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1167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14522953</v>
      </c>
      <c r="AJ18" s="45">
        <f t="shared" si="7"/>
        <v>1017</v>
      </c>
      <c r="AK18" s="48">
        <f t="shared" si="8"/>
        <v>191.27327440285876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81</v>
      </c>
      <c r="H19" s="155">
        <f t="shared" si="0"/>
        <v>57.04225352112676</v>
      </c>
      <c r="I19" s="155">
        <v>79</v>
      </c>
      <c r="J19" s="41" t="s">
        <v>88</v>
      </c>
      <c r="K19" s="41">
        <f t="shared" si="3"/>
        <v>55.633802816901408</v>
      </c>
      <c r="L19" s="42">
        <f t="shared" si="10"/>
        <v>57.04225352112676</v>
      </c>
      <c r="M19" s="41">
        <f t="shared" ref="M19:M23" si="11">L19+1.42</f>
        <v>58.462253521126762</v>
      </c>
      <c r="N19" s="43">
        <v>19</v>
      </c>
      <c r="O19" s="44" t="s">
        <v>100</v>
      </c>
      <c r="P19" s="44">
        <v>17.3</v>
      </c>
      <c r="Q19" s="158">
        <v>134</v>
      </c>
      <c r="R19" s="158"/>
      <c r="S19" s="158">
        <v>90017131</v>
      </c>
      <c r="T19" s="45">
        <f t="shared" si="4"/>
        <v>5762</v>
      </c>
      <c r="U19" s="46">
        <f>T19*24/1000</f>
        <v>138.28800000000001</v>
      </c>
      <c r="V19" s="46">
        <f t="shared" si="6"/>
        <v>5.7619999999999996</v>
      </c>
      <c r="W19" s="96">
        <v>9.4</v>
      </c>
      <c r="X19" s="96">
        <f t="shared" si="1"/>
        <v>9.4</v>
      </c>
      <c r="Y19" s="97" t="s">
        <v>168</v>
      </c>
      <c r="Z19" s="159">
        <v>0</v>
      </c>
      <c r="AA19" s="159">
        <v>1006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14524086</v>
      </c>
      <c r="AJ19" s="45">
        <f t="shared" si="7"/>
        <v>1133</v>
      </c>
      <c r="AK19" s="48">
        <f t="shared" si="8"/>
        <v>196.63311350225618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80</v>
      </c>
      <c r="H20" s="155">
        <f t="shared" si="0"/>
        <v>56.338028169014088</v>
      </c>
      <c r="I20" s="155">
        <v>79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131</v>
      </c>
      <c r="R20" s="158"/>
      <c r="S20" s="158">
        <v>90022920</v>
      </c>
      <c r="T20" s="45">
        <f t="shared" si="4"/>
        <v>5789</v>
      </c>
      <c r="U20" s="46">
        <f t="shared" si="5"/>
        <v>138.93600000000001</v>
      </c>
      <c r="V20" s="46">
        <f t="shared" si="6"/>
        <v>5.7889999999999997</v>
      </c>
      <c r="W20" s="96">
        <v>8.9</v>
      </c>
      <c r="X20" s="96">
        <f t="shared" si="1"/>
        <v>8.9</v>
      </c>
      <c r="Y20" s="97" t="s">
        <v>168</v>
      </c>
      <c r="Z20" s="159">
        <v>0</v>
      </c>
      <c r="AA20" s="159">
        <v>1047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14525239</v>
      </c>
      <c r="AJ20" s="45">
        <f t="shared" si="7"/>
        <v>1153</v>
      </c>
      <c r="AK20" s="48">
        <f t="shared" si="8"/>
        <v>199.17084125064778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80</v>
      </c>
      <c r="H21" s="155">
        <f t="shared" si="0"/>
        <v>56.338028169014088</v>
      </c>
      <c r="I21" s="155">
        <v>78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131</v>
      </c>
      <c r="R21" s="158"/>
      <c r="S21" s="158">
        <v>90029074</v>
      </c>
      <c r="T21" s="45">
        <f t="shared" si="4"/>
        <v>6154</v>
      </c>
      <c r="U21" s="46">
        <f t="shared" si="5"/>
        <v>147.696</v>
      </c>
      <c r="V21" s="46">
        <f t="shared" si="6"/>
        <v>6.1539999999999999</v>
      </c>
      <c r="W21" s="96">
        <v>8.1999999999999993</v>
      </c>
      <c r="X21" s="96">
        <f t="shared" si="1"/>
        <v>8.1999999999999993</v>
      </c>
      <c r="Y21" s="97" t="s">
        <v>168</v>
      </c>
      <c r="Z21" s="159">
        <v>0</v>
      </c>
      <c r="AA21" s="159">
        <v>1067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14526495</v>
      </c>
      <c r="AJ21" s="45">
        <f t="shared" si="7"/>
        <v>1256</v>
      </c>
      <c r="AK21" s="48">
        <f t="shared" si="8"/>
        <v>204.09489762755931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1.1499999999999999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79</v>
      </c>
      <c r="H22" s="155">
        <f t="shared" si="0"/>
        <v>55.633802816901408</v>
      </c>
      <c r="I22" s="155">
        <v>78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131</v>
      </c>
      <c r="R22" s="158"/>
      <c r="S22" s="158">
        <v>90034889</v>
      </c>
      <c r="T22" s="45">
        <f t="shared" si="4"/>
        <v>5815</v>
      </c>
      <c r="U22" s="46">
        <f t="shared" si="5"/>
        <v>139.56</v>
      </c>
      <c r="V22" s="46">
        <f t="shared" si="6"/>
        <v>5.8150000000000004</v>
      </c>
      <c r="W22" s="96">
        <v>7.5</v>
      </c>
      <c r="X22" s="96">
        <f>W22</f>
        <v>7.5</v>
      </c>
      <c r="Y22" s="97" t="s">
        <v>168</v>
      </c>
      <c r="Z22" s="159">
        <v>0</v>
      </c>
      <c r="AA22" s="159">
        <v>1067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14527718</v>
      </c>
      <c r="AJ22" s="45">
        <f t="shared" si="7"/>
        <v>1223</v>
      </c>
      <c r="AK22" s="48">
        <f t="shared" si="8"/>
        <v>210.3181427343078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4</v>
      </c>
      <c r="G23" s="118">
        <v>79</v>
      </c>
      <c r="H23" s="155">
        <f t="shared" si="0"/>
        <v>55.633802816901408</v>
      </c>
      <c r="I23" s="155">
        <v>77</v>
      </c>
      <c r="J23" s="41" t="s">
        <v>88</v>
      </c>
      <c r="K23" s="41">
        <f t="shared" si="3"/>
        <v>54.225352112676056</v>
      </c>
      <c r="L23" s="42">
        <f t="shared" si="10"/>
        <v>55.633802816901408</v>
      </c>
      <c r="M23" s="41">
        <f t="shared" si="11"/>
        <v>57.05380281690141</v>
      </c>
      <c r="N23" s="43">
        <v>19</v>
      </c>
      <c r="O23" s="44" t="s">
        <v>100</v>
      </c>
      <c r="P23" s="44">
        <v>17.3</v>
      </c>
      <c r="Q23" s="158">
        <v>131</v>
      </c>
      <c r="R23" s="158"/>
      <c r="S23" s="158">
        <v>90040486</v>
      </c>
      <c r="T23" s="45">
        <f t="shared" si="4"/>
        <v>5597</v>
      </c>
      <c r="U23" s="46">
        <f>T23*24/1000</f>
        <v>134.328</v>
      </c>
      <c r="V23" s="46">
        <f t="shared" si="6"/>
        <v>5.5970000000000004</v>
      </c>
      <c r="W23" s="96">
        <v>6.9</v>
      </c>
      <c r="X23" s="96">
        <f t="shared" si="1"/>
        <v>6.9</v>
      </c>
      <c r="Y23" s="97" t="s">
        <v>168</v>
      </c>
      <c r="Z23" s="159">
        <v>0</v>
      </c>
      <c r="AA23" s="159">
        <v>1057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14528936</v>
      </c>
      <c r="AJ23" s="45">
        <f t="shared" si="7"/>
        <v>1218</v>
      </c>
      <c r="AK23" s="48">
        <f t="shared" si="8"/>
        <v>217.61658031088081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3</v>
      </c>
      <c r="G24" s="118">
        <v>78</v>
      </c>
      <c r="H24" s="155">
        <f t="shared" si="0"/>
        <v>54.929577464788736</v>
      </c>
      <c r="I24" s="155">
        <v>78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90045396</v>
      </c>
      <c r="T24" s="45">
        <f t="shared" si="4"/>
        <v>4910</v>
      </c>
      <c r="U24" s="46">
        <f>T24*24/1000</f>
        <v>117.84</v>
      </c>
      <c r="V24" s="46">
        <f t="shared" si="6"/>
        <v>4.91</v>
      </c>
      <c r="W24" s="96">
        <v>6.2</v>
      </c>
      <c r="X24" s="96">
        <f t="shared" si="1"/>
        <v>6.2</v>
      </c>
      <c r="Y24" s="97" t="s">
        <v>168</v>
      </c>
      <c r="Z24" s="159">
        <v>0</v>
      </c>
      <c r="AA24" s="159">
        <v>1057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14530153</v>
      </c>
      <c r="AJ24" s="45">
        <f t="shared" si="7"/>
        <v>1217</v>
      </c>
      <c r="AK24" s="48">
        <f t="shared" si="8"/>
        <v>247.86150712830957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3</v>
      </c>
      <c r="G25" s="118">
        <v>79</v>
      </c>
      <c r="H25" s="155">
        <f>G25/1.42</f>
        <v>55.633802816901408</v>
      </c>
      <c r="I25" s="155">
        <v>77</v>
      </c>
      <c r="J25" s="41" t="s">
        <v>88</v>
      </c>
      <c r="K25" s="41">
        <f t="shared" si="3"/>
        <v>54.225352112676056</v>
      </c>
      <c r="L25" s="42">
        <f t="shared" si="10"/>
        <v>55.633802816901408</v>
      </c>
      <c r="M25" s="41">
        <f t="shared" ref="M25:M35" si="12">L25+(6/1.42)</f>
        <v>59.859154929577464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90049940</v>
      </c>
      <c r="T25" s="45">
        <f t="shared" si="4"/>
        <v>4544</v>
      </c>
      <c r="U25" s="46">
        <f t="shared" si="5"/>
        <v>109.056</v>
      </c>
      <c r="V25" s="46">
        <f t="shared" si="6"/>
        <v>4.5439999999999996</v>
      </c>
      <c r="W25" s="96">
        <v>5.6</v>
      </c>
      <c r="X25" s="96">
        <f t="shared" si="1"/>
        <v>5.6</v>
      </c>
      <c r="Y25" s="97" t="s">
        <v>168</v>
      </c>
      <c r="Z25" s="159">
        <v>0</v>
      </c>
      <c r="AA25" s="159">
        <v>1055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14531348</v>
      </c>
      <c r="AJ25" s="45">
        <f t="shared" si="7"/>
        <v>1195</v>
      </c>
      <c r="AK25" s="48">
        <f t="shared" si="8"/>
        <v>262.98415492957747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1.02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2</v>
      </c>
      <c r="G26" s="118">
        <v>77</v>
      </c>
      <c r="H26" s="155">
        <f t="shared" si="0"/>
        <v>54.225352112676056</v>
      </c>
      <c r="I26" s="155">
        <v>74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131</v>
      </c>
      <c r="R26" s="158"/>
      <c r="S26" s="158">
        <v>90054322</v>
      </c>
      <c r="T26" s="45">
        <f t="shared" si="4"/>
        <v>4382</v>
      </c>
      <c r="U26" s="46">
        <f t="shared" si="5"/>
        <v>105.16800000000001</v>
      </c>
      <c r="V26" s="46">
        <f t="shared" si="6"/>
        <v>4.3819999999999997</v>
      </c>
      <c r="W26" s="96">
        <v>5.2</v>
      </c>
      <c r="X26" s="96">
        <f t="shared" si="1"/>
        <v>5.2</v>
      </c>
      <c r="Y26" s="97" t="s">
        <v>168</v>
      </c>
      <c r="Z26" s="159">
        <v>0</v>
      </c>
      <c r="AA26" s="159">
        <v>1015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14532513</v>
      </c>
      <c r="AJ26" s="45">
        <f t="shared" si="7"/>
        <v>1165</v>
      </c>
      <c r="AK26" s="48">
        <f t="shared" si="8"/>
        <v>265.86033774532177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79</v>
      </c>
      <c r="H27" s="155">
        <f t="shared" si="0"/>
        <v>55.633802816901408</v>
      </c>
      <c r="I27" s="155">
        <v>77</v>
      </c>
      <c r="J27" s="41" t="s">
        <v>88</v>
      </c>
      <c r="K27" s="41">
        <f t="shared" si="3"/>
        <v>52.112676056338032</v>
      </c>
      <c r="L27" s="42">
        <f>(G27-3)/1.42</f>
        <v>53.521126760563384</v>
      </c>
      <c r="M27" s="41">
        <f t="shared" si="12"/>
        <v>57.74647887323944</v>
      </c>
      <c r="N27" s="43">
        <v>18</v>
      </c>
      <c r="O27" s="44" t="s">
        <v>100</v>
      </c>
      <c r="P27" s="44">
        <v>16.7</v>
      </c>
      <c r="Q27" s="158">
        <v>134</v>
      </c>
      <c r="R27" s="158"/>
      <c r="S27" s="158">
        <v>90058937</v>
      </c>
      <c r="T27" s="45">
        <f t="shared" si="4"/>
        <v>4615</v>
      </c>
      <c r="U27" s="46">
        <f t="shared" si="5"/>
        <v>110.76</v>
      </c>
      <c r="V27" s="46">
        <f t="shared" si="6"/>
        <v>4.6150000000000002</v>
      </c>
      <c r="W27" s="96">
        <v>4.9000000000000004</v>
      </c>
      <c r="X27" s="96">
        <f t="shared" si="1"/>
        <v>4.9000000000000004</v>
      </c>
      <c r="Y27" s="97" t="s">
        <v>168</v>
      </c>
      <c r="Z27" s="159">
        <v>0</v>
      </c>
      <c r="AA27" s="159">
        <v>1015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14533683</v>
      </c>
      <c r="AJ27" s="45">
        <f>IF(ISBLANK(AI27),"-",AI27-AI26)</f>
        <v>1170</v>
      </c>
      <c r="AK27" s="48">
        <f t="shared" si="8"/>
        <v>253.52112676056336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76</v>
      </c>
      <c r="H28" s="155">
        <f t="shared" si="0"/>
        <v>53.521126760563384</v>
      </c>
      <c r="I28" s="155">
        <v>74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90063458</v>
      </c>
      <c r="T28" s="45">
        <f t="shared" si="4"/>
        <v>4521</v>
      </c>
      <c r="U28" s="46">
        <f t="shared" si="5"/>
        <v>108.504</v>
      </c>
      <c r="V28" s="46">
        <f t="shared" si="6"/>
        <v>4.5209999999999999</v>
      </c>
      <c r="W28" s="96">
        <v>4.5</v>
      </c>
      <c r="X28" s="96">
        <f t="shared" si="1"/>
        <v>4.5</v>
      </c>
      <c r="Y28" s="97" t="s">
        <v>168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14534850</v>
      </c>
      <c r="AJ28" s="45">
        <f t="shared" si="7"/>
        <v>1167</v>
      </c>
      <c r="AK28" s="48">
        <f>AJ27/V28</f>
        <v>258.79230258792302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76</v>
      </c>
      <c r="H29" s="155">
        <f t="shared" si="0"/>
        <v>53.521126760563384</v>
      </c>
      <c r="I29" s="155">
        <v>74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90067879</v>
      </c>
      <c r="T29" s="45">
        <f t="shared" si="4"/>
        <v>4421</v>
      </c>
      <c r="U29" s="46">
        <f t="shared" si="5"/>
        <v>106.104</v>
      </c>
      <c r="V29" s="46">
        <f t="shared" si="6"/>
        <v>4.4210000000000003</v>
      </c>
      <c r="W29" s="96">
        <v>4.0999999999999996</v>
      </c>
      <c r="X29" s="96">
        <f t="shared" si="1"/>
        <v>4.0999999999999996</v>
      </c>
      <c r="Y29" s="97" t="s">
        <v>168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14536023</v>
      </c>
      <c r="AJ29" s="45">
        <f t="shared" si="7"/>
        <v>1173</v>
      </c>
      <c r="AK29" s="48">
        <f>AJ28/V29</f>
        <v>263.96742818366886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0.96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76</v>
      </c>
      <c r="H30" s="155">
        <f t="shared" si="0"/>
        <v>53.521126760563384</v>
      </c>
      <c r="I30" s="155">
        <v>74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90072368</v>
      </c>
      <c r="T30" s="45">
        <f t="shared" si="4"/>
        <v>4489</v>
      </c>
      <c r="U30" s="46">
        <f t="shared" si="5"/>
        <v>107.736</v>
      </c>
      <c r="V30" s="46">
        <f t="shared" si="6"/>
        <v>4.4889999999999999</v>
      </c>
      <c r="W30" s="96">
        <v>3.7</v>
      </c>
      <c r="X30" s="96">
        <f t="shared" si="1"/>
        <v>3.7</v>
      </c>
      <c r="Y30" s="97" t="s">
        <v>168</v>
      </c>
      <c r="Z30" s="159">
        <v>0</v>
      </c>
      <c r="AA30" s="159">
        <v>1015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14537187</v>
      </c>
      <c r="AJ30" s="45">
        <f t="shared" si="7"/>
        <v>1164</v>
      </c>
      <c r="AK30" s="48">
        <f t="shared" si="8"/>
        <v>259.30051236355536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77</v>
      </c>
      <c r="H31" s="155">
        <f t="shared" si="0"/>
        <v>54.225352112676056</v>
      </c>
      <c r="I31" s="155">
        <v>75</v>
      </c>
      <c r="J31" s="41" t="s">
        <v>88</v>
      </c>
      <c r="K31" s="41">
        <f t="shared" si="3"/>
        <v>50.70422535211268</v>
      </c>
      <c r="L31" s="42">
        <f t="shared" si="13"/>
        <v>52.112676056338032</v>
      </c>
      <c r="M31" s="41">
        <f t="shared" si="12"/>
        <v>56.338028169014088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90076594</v>
      </c>
      <c r="T31" s="45">
        <f t="shared" si="4"/>
        <v>4226</v>
      </c>
      <c r="U31" s="46">
        <f t="shared" si="5"/>
        <v>101.42400000000001</v>
      </c>
      <c r="V31" s="46">
        <f t="shared" si="6"/>
        <v>4.226</v>
      </c>
      <c r="W31" s="96">
        <v>3.4</v>
      </c>
      <c r="X31" s="96">
        <f t="shared" si="1"/>
        <v>3.4</v>
      </c>
      <c r="Y31" s="97" t="s">
        <v>168</v>
      </c>
      <c r="Z31" s="159">
        <v>0</v>
      </c>
      <c r="AA31" s="159">
        <v>1015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14538337</v>
      </c>
      <c r="AJ31" s="45">
        <f t="shared" si="7"/>
        <v>1150</v>
      </c>
      <c r="AK31" s="48">
        <f t="shared" si="8"/>
        <v>272.12494084240416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77</v>
      </c>
      <c r="H32" s="155">
        <f t="shared" si="0"/>
        <v>54.225352112676056</v>
      </c>
      <c r="I32" s="155">
        <v>75</v>
      </c>
      <c r="J32" s="41" t="s">
        <v>88</v>
      </c>
      <c r="K32" s="41">
        <f t="shared" si="3"/>
        <v>50.70422535211268</v>
      </c>
      <c r="L32" s="42">
        <f t="shared" si="13"/>
        <v>52.112676056338032</v>
      </c>
      <c r="M32" s="41">
        <f t="shared" si="12"/>
        <v>56.338028169014088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90081042</v>
      </c>
      <c r="T32" s="45">
        <f t="shared" si="4"/>
        <v>4448</v>
      </c>
      <c r="U32" s="46">
        <f t="shared" si="5"/>
        <v>106.752</v>
      </c>
      <c r="V32" s="46">
        <f t="shared" si="6"/>
        <v>4.4480000000000004</v>
      </c>
      <c r="W32" s="96">
        <v>3.2</v>
      </c>
      <c r="X32" s="96">
        <f t="shared" si="1"/>
        <v>3.2</v>
      </c>
      <c r="Y32" s="97" t="s">
        <v>168</v>
      </c>
      <c r="Z32" s="159">
        <v>0</v>
      </c>
      <c r="AA32" s="159">
        <v>1015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14539497</v>
      </c>
      <c r="AJ32" s="45">
        <f t="shared" si="7"/>
        <v>1160</v>
      </c>
      <c r="AK32" s="48">
        <f t="shared" si="8"/>
        <v>260.79136690647482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-3</v>
      </c>
      <c r="G33" s="118">
        <v>79</v>
      </c>
      <c r="H33" s="155">
        <f t="shared" si="0"/>
        <v>55.633802816901408</v>
      </c>
      <c r="I33" s="155">
        <v>76</v>
      </c>
      <c r="J33" s="41" t="s">
        <v>88</v>
      </c>
      <c r="K33" s="41">
        <f t="shared" si="3"/>
        <v>52.112676056338032</v>
      </c>
      <c r="L33" s="42">
        <f t="shared" si="13"/>
        <v>53.521126760563384</v>
      </c>
      <c r="M33" s="41">
        <f t="shared" si="12"/>
        <v>57.74647887323944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90085365</v>
      </c>
      <c r="T33" s="45">
        <f t="shared" si="4"/>
        <v>4323</v>
      </c>
      <c r="U33" s="46">
        <f t="shared" si="5"/>
        <v>103.752</v>
      </c>
      <c r="V33" s="46">
        <f t="shared" si="6"/>
        <v>4.3230000000000004</v>
      </c>
      <c r="W33" s="96">
        <v>3.1</v>
      </c>
      <c r="X33" s="96">
        <f t="shared" si="1"/>
        <v>3.1</v>
      </c>
      <c r="Y33" s="97" t="s">
        <v>168</v>
      </c>
      <c r="Z33" s="159">
        <v>0</v>
      </c>
      <c r="AA33" s="159">
        <v>1015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14540660</v>
      </c>
      <c r="AJ33" s="45">
        <f t="shared" si="7"/>
        <v>1163</v>
      </c>
      <c r="AK33" s="48">
        <f t="shared" si="8"/>
        <v>269.02613925514686</v>
      </c>
      <c r="AL33" s="156">
        <v>1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0</v>
      </c>
      <c r="G34" s="118">
        <v>76</v>
      </c>
      <c r="H34" s="155">
        <f t="shared" si="0"/>
        <v>53.521126760563384</v>
      </c>
      <c r="I34" s="155">
        <v>73</v>
      </c>
      <c r="J34" s="41" t="s">
        <v>88</v>
      </c>
      <c r="K34" s="41">
        <f>L34-(2/1.42)</f>
        <v>48.591549295774648</v>
      </c>
      <c r="L34" s="42">
        <f>(G34-5)/1.42</f>
        <v>50</v>
      </c>
      <c r="M34" s="41">
        <f t="shared" si="12"/>
        <v>54.225352112676056</v>
      </c>
      <c r="N34" s="43">
        <v>14</v>
      </c>
      <c r="O34" s="44" t="s">
        <v>116</v>
      </c>
      <c r="P34" s="44">
        <v>11.9</v>
      </c>
      <c r="Q34" s="158">
        <v>137</v>
      </c>
      <c r="R34" s="158"/>
      <c r="S34" s="158">
        <v>90089230</v>
      </c>
      <c r="T34" s="45">
        <f t="shared" si="4"/>
        <v>3865</v>
      </c>
      <c r="U34" s="46">
        <f t="shared" si="5"/>
        <v>92.76</v>
      </c>
      <c r="V34" s="46">
        <f t="shared" si="6"/>
        <v>3.8650000000000002</v>
      </c>
      <c r="W34" s="96">
        <v>3.8</v>
      </c>
      <c r="X34" s="96">
        <f t="shared" si="1"/>
        <v>3.8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14541776</v>
      </c>
      <c r="AJ34" s="45">
        <f t="shared" si="7"/>
        <v>1116</v>
      </c>
      <c r="AK34" s="48">
        <f t="shared" si="8"/>
        <v>288.745148771022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78</v>
      </c>
      <c r="H35" s="155">
        <f t="shared" si="0"/>
        <v>54.929577464788736</v>
      </c>
      <c r="I35" s="155">
        <v>77</v>
      </c>
      <c r="J35" s="41" t="s">
        <v>88</v>
      </c>
      <c r="K35" s="41">
        <f t="shared" si="3"/>
        <v>50</v>
      </c>
      <c r="L35" s="42">
        <f>(G35-5)/1.42</f>
        <v>51.408450704225352</v>
      </c>
      <c r="M35" s="41">
        <f t="shared" si="12"/>
        <v>55.633802816901408</v>
      </c>
      <c r="N35" s="43">
        <v>14</v>
      </c>
      <c r="O35" s="44" t="s">
        <v>116</v>
      </c>
      <c r="P35" s="58">
        <v>11.5</v>
      </c>
      <c r="Q35" s="158">
        <v>134</v>
      </c>
      <c r="R35" s="158"/>
      <c r="S35" s="158">
        <v>90092885</v>
      </c>
      <c r="T35" s="45">
        <f t="shared" si="4"/>
        <v>3655</v>
      </c>
      <c r="U35" s="46">
        <f t="shared" si="5"/>
        <v>87.72</v>
      </c>
      <c r="V35" s="46">
        <f t="shared" si="6"/>
        <v>3.6549999999999998</v>
      </c>
      <c r="W35" s="96">
        <v>4.8</v>
      </c>
      <c r="X35" s="96">
        <f t="shared" si="1"/>
        <v>4.8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14542857</v>
      </c>
      <c r="AJ35" s="45">
        <f t="shared" si="7"/>
        <v>1081</v>
      </c>
      <c r="AK35" s="48">
        <f t="shared" si="8"/>
        <v>295.75923392612862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110966</v>
      </c>
      <c r="U36" s="46">
        <f t="shared" si="5"/>
        <v>2663.1840000000002</v>
      </c>
      <c r="V36" s="46">
        <f t="shared" si="6"/>
        <v>110.96599999999999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3"/>
      <c r="AJ36" s="119">
        <f>SUM(AJ12:AJ35)</f>
        <v>27236</v>
      </c>
      <c r="AK36" s="61">
        <f>$AJ$36/$V36</f>
        <v>245.4445505830615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0.97833333333333339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33" t="s">
        <v>142</v>
      </c>
      <c r="C47" s="144"/>
      <c r="D47" s="144"/>
      <c r="E47" s="144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85" t="s">
        <v>165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156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167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157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84" t="s">
        <v>169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84" t="s">
        <v>170</v>
      </c>
      <c r="C53" s="184"/>
      <c r="D53" s="184"/>
      <c r="E53" s="184"/>
      <c r="F53" s="184"/>
      <c r="G53" s="154"/>
      <c r="H53" s="154"/>
      <c r="I53" s="15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171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159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161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tr">
        <f>'[2]FEB 6'!$B$54</f>
        <v>TARGET DISCHARGE PRESSURE SET TO 76 PSI @ 7:01 PM TO 8:01 PM AS PER SCHEDULE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162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 t="s">
        <v>174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 t="s">
        <v>163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 t="s">
        <v>164</v>
      </c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54" t="s">
        <v>175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6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509" priority="5" operator="containsText" text="N/A">
      <formula>NOT(ISERROR(SEARCH("N/A",Z12)))</formula>
    </cfRule>
    <cfRule type="cellIs" dxfId="508" priority="17" operator="equal">
      <formula>0</formula>
    </cfRule>
  </conditionalFormatting>
  <conditionalFormatting sqref="Z12:AG35">
    <cfRule type="cellIs" dxfId="507" priority="16" operator="greaterThanOrEqual">
      <formula>1185</formula>
    </cfRule>
  </conditionalFormatting>
  <conditionalFormatting sqref="Z12:AG35">
    <cfRule type="cellIs" dxfId="506" priority="15" operator="between">
      <formula>0.1</formula>
      <formula>1184</formula>
    </cfRule>
  </conditionalFormatting>
  <conditionalFormatting sqref="Z8:Z9 AT12:AT35 AL36:AQ36 AL12:AR35">
    <cfRule type="cellIs" dxfId="505" priority="14" operator="equal">
      <formula>0</formula>
    </cfRule>
  </conditionalFormatting>
  <conditionalFormatting sqref="Z8:Z9 AT12:AT35 AL36:AQ36 AL12:AR35">
    <cfRule type="cellIs" dxfId="504" priority="13" operator="greaterThan">
      <formula>1179</formula>
    </cfRule>
  </conditionalFormatting>
  <conditionalFormatting sqref="Z8:Z9 AT12:AT35 AL36:AQ36 AL12:AR35">
    <cfRule type="cellIs" dxfId="503" priority="12" operator="greaterThan">
      <formula>99</formula>
    </cfRule>
  </conditionalFormatting>
  <conditionalFormatting sqref="Z8:Z9 AT12:AT35 AL36:AQ36 AL12:AR35">
    <cfRule type="cellIs" dxfId="502" priority="11" operator="greaterThan">
      <formula>0.99</formula>
    </cfRule>
  </conditionalFormatting>
  <conditionalFormatting sqref="AD8:AD9">
    <cfRule type="cellIs" dxfId="501" priority="10" operator="equal">
      <formula>0</formula>
    </cfRule>
  </conditionalFormatting>
  <conditionalFormatting sqref="AD8:AD9">
    <cfRule type="cellIs" dxfId="500" priority="9" operator="greaterThan">
      <formula>1179</formula>
    </cfRule>
  </conditionalFormatting>
  <conditionalFormatting sqref="AD8:AD9">
    <cfRule type="cellIs" dxfId="499" priority="8" operator="greaterThan">
      <formula>99</formula>
    </cfRule>
  </conditionalFormatting>
  <conditionalFormatting sqref="AD8:AD9">
    <cfRule type="cellIs" dxfId="498" priority="7" operator="greaterThan">
      <formula>0.99</formula>
    </cfRule>
  </conditionalFormatting>
  <conditionalFormatting sqref="AK12:AK35">
    <cfRule type="cellIs" dxfId="497" priority="6" operator="greaterThan">
      <formula>$AK$8</formula>
    </cfRule>
  </conditionalFormatting>
  <conditionalFormatting sqref="AS12:AS35">
    <cfRule type="containsText" dxfId="496" priority="1" operator="containsText" text="N/A">
      <formula>NOT(ISERROR(SEARCH("N/A",AS12)))</formula>
    </cfRule>
    <cfRule type="cellIs" dxfId="495" priority="4" operator="equal">
      <formula>0</formula>
    </cfRule>
  </conditionalFormatting>
  <conditionalFormatting sqref="AS12:AS35">
    <cfRule type="cellIs" dxfId="494" priority="3" operator="greaterThanOrEqual">
      <formula>1185</formula>
    </cfRule>
  </conditionalFormatting>
  <conditionalFormatting sqref="AS12:AS35">
    <cfRule type="cellIs" dxfId="493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2:BB87"/>
  <sheetViews>
    <sheetView topLeftCell="A43" zoomScaleNormal="100" workbookViewId="0">
      <selection activeCell="B48" sqref="B48:B49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139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215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43200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27768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9'!S35</f>
        <v>91059425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9'!AI35</f>
        <v>14771663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2</v>
      </c>
      <c r="G12" s="118">
        <v>71</v>
      </c>
      <c r="H12" s="155">
        <f t="shared" ref="H12:H35" si="0">G12/1.42</f>
        <v>50</v>
      </c>
      <c r="I12" s="155">
        <v>79</v>
      </c>
      <c r="J12" s="41" t="s">
        <v>88</v>
      </c>
      <c r="K12" s="41">
        <f>L12-(2/1.42)</f>
        <v>45.070422535211272</v>
      </c>
      <c r="L12" s="42">
        <f>(G12-5)/1.42</f>
        <v>46.478873239436624</v>
      </c>
      <c r="M12" s="41">
        <f>L12+(6/1.42)</f>
        <v>50.70422535211268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91062865</v>
      </c>
      <c r="T12" s="45">
        <f>IF(ISBLANK(S12),"-",S12-S11)</f>
        <v>3440</v>
      </c>
      <c r="U12" s="46">
        <f>T12*24/1000</f>
        <v>82.56</v>
      </c>
      <c r="V12" s="46">
        <f>T12/1000</f>
        <v>3.44</v>
      </c>
      <c r="W12" s="96">
        <v>5</v>
      </c>
      <c r="X12" s="96">
        <f t="shared" ref="X12:X35" si="1">W12</f>
        <v>5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14772765</v>
      </c>
      <c r="AJ12" s="45">
        <f>IF(ISBLANK(AI12),"-",AI12-AI11)</f>
        <v>1102</v>
      </c>
      <c r="AK12" s="48">
        <f>AJ12/V12</f>
        <v>320.3488372093023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4</v>
      </c>
      <c r="G13" s="118">
        <v>73</v>
      </c>
      <c r="H13" s="155">
        <f t="shared" si="0"/>
        <v>51.408450704225352</v>
      </c>
      <c r="I13" s="155">
        <v>80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91067277</v>
      </c>
      <c r="T13" s="45">
        <f t="shared" ref="T13:T35" si="4">IF(ISBLANK(S13),"-",S13-S12)</f>
        <v>4412</v>
      </c>
      <c r="U13" s="46">
        <f t="shared" ref="U13:U36" si="5">T13*24/1000</f>
        <v>105.88800000000001</v>
      </c>
      <c r="V13" s="46">
        <f t="shared" ref="V13:V36" si="6">T13/1000</f>
        <v>4.4119999999999999</v>
      </c>
      <c r="W13" s="96">
        <v>6.4</v>
      </c>
      <c r="X13" s="96">
        <f t="shared" si="1"/>
        <v>6.4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14773868</v>
      </c>
      <c r="AJ13" s="45">
        <f t="shared" ref="AJ13:AJ35" si="7">IF(ISBLANK(AI13),"-",AI13-AI12)</f>
        <v>1103</v>
      </c>
      <c r="AK13" s="48">
        <f t="shared" ref="AK13:AK35" si="8">AJ13/V13</f>
        <v>250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5</v>
      </c>
      <c r="G14" s="118">
        <v>74</v>
      </c>
      <c r="H14" s="155">
        <f t="shared" si="0"/>
        <v>52.112676056338032</v>
      </c>
      <c r="I14" s="155">
        <v>80</v>
      </c>
      <c r="J14" s="41" t="s">
        <v>88</v>
      </c>
      <c r="K14" s="41">
        <f t="shared" si="3"/>
        <v>47.183098591549296</v>
      </c>
      <c r="L14" s="42">
        <f>(G14-5)/1.42</f>
        <v>48.591549295774648</v>
      </c>
      <c r="M14" s="41">
        <f>L14+(6/1.42)</f>
        <v>52.816901408450704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91071647</v>
      </c>
      <c r="T14" s="45">
        <f t="shared" si="4"/>
        <v>4370</v>
      </c>
      <c r="U14" s="46">
        <f t="shared" si="5"/>
        <v>104.88</v>
      </c>
      <c r="V14" s="46">
        <f t="shared" si="6"/>
        <v>4.37</v>
      </c>
      <c r="W14" s="96">
        <v>7.8</v>
      </c>
      <c r="X14" s="96">
        <f t="shared" si="1"/>
        <v>7.8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14774974</v>
      </c>
      <c r="AJ14" s="45">
        <f t="shared" si="7"/>
        <v>1106</v>
      </c>
      <c r="AK14" s="48">
        <f t="shared" si="8"/>
        <v>253.08924485125857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8</v>
      </c>
      <c r="G15" s="118">
        <v>74</v>
      </c>
      <c r="H15" s="155">
        <f t="shared" si="0"/>
        <v>52.112676056338032</v>
      </c>
      <c r="I15" s="155">
        <v>80</v>
      </c>
      <c r="J15" s="41" t="s">
        <v>88</v>
      </c>
      <c r="K15" s="41">
        <f t="shared" si="3"/>
        <v>47.183098591549296</v>
      </c>
      <c r="L15" s="42">
        <f>(G15-5)/1.42</f>
        <v>48.591549295774648</v>
      </c>
      <c r="M15" s="41">
        <f>L15+(6/1.42)</f>
        <v>52.816901408450704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91076271</v>
      </c>
      <c r="T15" s="45">
        <f t="shared" si="4"/>
        <v>4624</v>
      </c>
      <c r="U15" s="46">
        <f t="shared" si="5"/>
        <v>110.976</v>
      </c>
      <c r="V15" s="46">
        <f t="shared" si="6"/>
        <v>4.6239999999999997</v>
      </c>
      <c r="W15" s="96">
        <v>9.1999999999999993</v>
      </c>
      <c r="X15" s="96">
        <f t="shared" si="1"/>
        <v>9.1999999999999993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14776070</v>
      </c>
      <c r="AJ15" s="45">
        <f t="shared" si="7"/>
        <v>1096</v>
      </c>
      <c r="AK15" s="48">
        <f t="shared" si="8"/>
        <v>237.02422145328723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212</v>
      </c>
      <c r="E16" s="155" t="e">
        <f t="shared" si="2"/>
        <v>#VALUE!</v>
      </c>
      <c r="F16" s="155">
        <v>9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 t="s">
        <v>212</v>
      </c>
      <c r="R16" s="158"/>
      <c r="S16" s="158">
        <v>91080911</v>
      </c>
      <c r="T16" s="45">
        <f t="shared" si="4"/>
        <v>4640</v>
      </c>
      <c r="U16" s="46">
        <f t="shared" si="5"/>
        <v>111.36</v>
      </c>
      <c r="V16" s="46">
        <f t="shared" si="6"/>
        <v>4.6399999999999997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14777118</v>
      </c>
      <c r="AJ16" s="45">
        <f t="shared" si="7"/>
        <v>1048</v>
      </c>
      <c r="AK16" s="48">
        <f t="shared" si="8"/>
        <v>225.86206896551727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136</v>
      </c>
      <c r="R17" s="158"/>
      <c r="S17" s="158">
        <v>91086334</v>
      </c>
      <c r="T17" s="45">
        <f t="shared" si="4"/>
        <v>5423</v>
      </c>
      <c r="U17" s="46">
        <f t="shared" si="5"/>
        <v>130.15199999999999</v>
      </c>
      <c r="V17" s="46">
        <f t="shared" si="6"/>
        <v>5.423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1188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14778262</v>
      </c>
      <c r="AJ17" s="45">
        <f t="shared" si="7"/>
        <v>1144</v>
      </c>
      <c r="AK17" s="48">
        <f t="shared" si="8"/>
        <v>210.95334685598377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1.06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81</v>
      </c>
      <c r="H18" s="155">
        <f t="shared" si="0"/>
        <v>57.04225352112676</v>
      </c>
      <c r="I18" s="155">
        <v>78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8">
        <v>124</v>
      </c>
      <c r="R18" s="158"/>
      <c r="S18" s="158">
        <v>91091934</v>
      </c>
      <c r="T18" s="45">
        <f t="shared" si="4"/>
        <v>5600</v>
      </c>
      <c r="U18" s="46">
        <f t="shared" si="5"/>
        <v>134.4</v>
      </c>
      <c r="V18" s="46">
        <f t="shared" si="6"/>
        <v>5.6</v>
      </c>
      <c r="W18" s="96">
        <v>9</v>
      </c>
      <c r="X18" s="96">
        <f t="shared" si="1"/>
        <v>9</v>
      </c>
      <c r="Y18" s="97" t="s">
        <v>168</v>
      </c>
      <c r="Z18" s="159">
        <v>1188</v>
      </c>
      <c r="AA18" s="159">
        <v>0</v>
      </c>
      <c r="AB18" s="159">
        <v>1188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14779484</v>
      </c>
      <c r="AJ18" s="45">
        <f t="shared" si="7"/>
        <v>1222</v>
      </c>
      <c r="AK18" s="48">
        <f t="shared" si="8"/>
        <v>218.21428571428572</v>
      </c>
      <c r="AL18" s="156">
        <v>1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77</v>
      </c>
      <c r="H19" s="155">
        <f t="shared" si="0"/>
        <v>54.225352112676056</v>
      </c>
      <c r="I19" s="155">
        <v>74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91096074</v>
      </c>
      <c r="T19" s="45">
        <f t="shared" si="4"/>
        <v>4140</v>
      </c>
      <c r="U19" s="46">
        <f>T19*24/1000</f>
        <v>99.36</v>
      </c>
      <c r="V19" s="46">
        <f t="shared" si="6"/>
        <v>4.1399999999999997</v>
      </c>
      <c r="W19" s="96">
        <v>8.3000000000000007</v>
      </c>
      <c r="X19" s="96">
        <f t="shared" si="1"/>
        <v>8.3000000000000007</v>
      </c>
      <c r="Y19" s="97" t="s">
        <v>168</v>
      </c>
      <c r="Z19" s="159">
        <v>1037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14780618</v>
      </c>
      <c r="AJ19" s="45">
        <f t="shared" si="7"/>
        <v>1134</v>
      </c>
      <c r="AK19" s="48">
        <f t="shared" si="8"/>
        <v>273.91304347826087</v>
      </c>
      <c r="AL19" s="156">
        <v>1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76</v>
      </c>
      <c r="H20" s="155">
        <f t="shared" si="0"/>
        <v>53.521126760563384</v>
      </c>
      <c r="I20" s="155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91100314</v>
      </c>
      <c r="T20" s="45">
        <f t="shared" si="4"/>
        <v>4240</v>
      </c>
      <c r="U20" s="46">
        <f t="shared" si="5"/>
        <v>101.76</v>
      </c>
      <c r="V20" s="46">
        <f t="shared" si="6"/>
        <v>4.24</v>
      </c>
      <c r="W20" s="96">
        <v>7.6</v>
      </c>
      <c r="X20" s="96">
        <f t="shared" si="1"/>
        <v>7.6</v>
      </c>
      <c r="Y20" s="97" t="s">
        <v>168</v>
      </c>
      <c r="Z20" s="159">
        <v>1037</v>
      </c>
      <c r="AA20" s="159">
        <v>0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14781830</v>
      </c>
      <c r="AJ20" s="45">
        <f t="shared" si="7"/>
        <v>1212</v>
      </c>
      <c r="AK20" s="48">
        <f t="shared" si="8"/>
        <v>285.84905660377359</v>
      </c>
      <c r="AL20" s="156">
        <v>1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77</v>
      </c>
      <c r="H21" s="155">
        <f t="shared" si="0"/>
        <v>54.225352112676056</v>
      </c>
      <c r="I21" s="155">
        <v>74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91104452</v>
      </c>
      <c r="T21" s="45">
        <f t="shared" si="4"/>
        <v>4138</v>
      </c>
      <c r="U21" s="46">
        <f t="shared" si="5"/>
        <v>99.311999999999998</v>
      </c>
      <c r="V21" s="46">
        <f t="shared" si="6"/>
        <v>4.1379999999999999</v>
      </c>
      <c r="W21" s="96">
        <v>7</v>
      </c>
      <c r="X21" s="96">
        <f t="shared" si="1"/>
        <v>7</v>
      </c>
      <c r="Y21" s="97" t="s">
        <v>168</v>
      </c>
      <c r="Z21" s="159">
        <v>1027</v>
      </c>
      <c r="AA21" s="159">
        <v>0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14783030</v>
      </c>
      <c r="AJ21" s="45">
        <f t="shared" si="7"/>
        <v>1200</v>
      </c>
      <c r="AK21" s="48">
        <f t="shared" si="8"/>
        <v>289.99516674722088</v>
      </c>
      <c r="AL21" s="156">
        <v>1</v>
      </c>
      <c r="AM21" s="156">
        <v>0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1.1200000000000001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7</v>
      </c>
      <c r="G22" s="118">
        <v>76</v>
      </c>
      <c r="H22" s="155">
        <f t="shared" si="0"/>
        <v>53.521126760563384</v>
      </c>
      <c r="I22" s="155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131</v>
      </c>
      <c r="R22" s="158"/>
      <c r="S22" s="158">
        <v>91108744</v>
      </c>
      <c r="T22" s="45">
        <f t="shared" si="4"/>
        <v>4292</v>
      </c>
      <c r="U22" s="46">
        <f t="shared" si="5"/>
        <v>103.008</v>
      </c>
      <c r="V22" s="46">
        <f t="shared" si="6"/>
        <v>4.2919999999999998</v>
      </c>
      <c r="W22" s="96">
        <v>6.5</v>
      </c>
      <c r="X22" s="96">
        <f>W22</f>
        <v>6.5</v>
      </c>
      <c r="Y22" s="97" t="s">
        <v>168</v>
      </c>
      <c r="Z22" s="159">
        <v>1016</v>
      </c>
      <c r="AA22" s="159">
        <v>0</v>
      </c>
      <c r="AB22" s="159">
        <v>1188</v>
      </c>
      <c r="AC22" s="159">
        <v>1185</v>
      </c>
      <c r="AD22" s="159">
        <v>1186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14784252</v>
      </c>
      <c r="AJ22" s="45">
        <f t="shared" si="7"/>
        <v>1222</v>
      </c>
      <c r="AK22" s="48">
        <f t="shared" si="8"/>
        <v>284.71575023299164</v>
      </c>
      <c r="AL22" s="156">
        <v>1</v>
      </c>
      <c r="AM22" s="156">
        <v>0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6</v>
      </c>
      <c r="G23" s="118">
        <v>76</v>
      </c>
      <c r="H23" s="155">
        <f t="shared" si="0"/>
        <v>53.521126760563384</v>
      </c>
      <c r="I23" s="155">
        <v>73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91112562</v>
      </c>
      <c r="T23" s="45">
        <f t="shared" si="4"/>
        <v>3818</v>
      </c>
      <c r="U23" s="46">
        <f>T23*24/1000</f>
        <v>91.632000000000005</v>
      </c>
      <c r="V23" s="46">
        <f t="shared" si="6"/>
        <v>3.8180000000000001</v>
      </c>
      <c r="W23" s="96">
        <v>6.1</v>
      </c>
      <c r="X23" s="96">
        <f t="shared" si="1"/>
        <v>6.1</v>
      </c>
      <c r="Y23" s="97" t="s">
        <v>168</v>
      </c>
      <c r="Z23" s="159">
        <v>1017</v>
      </c>
      <c r="AA23" s="159">
        <v>0</v>
      </c>
      <c r="AB23" s="159">
        <v>1187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14785422</v>
      </c>
      <c r="AJ23" s="45">
        <f t="shared" si="7"/>
        <v>1170</v>
      </c>
      <c r="AK23" s="48">
        <f t="shared" si="8"/>
        <v>306.4431639601886</v>
      </c>
      <c r="AL23" s="156">
        <v>1</v>
      </c>
      <c r="AM23" s="156">
        <v>0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6</v>
      </c>
      <c r="G24" s="118">
        <v>76</v>
      </c>
      <c r="H24" s="155">
        <f t="shared" si="0"/>
        <v>53.521126760563384</v>
      </c>
      <c r="I24" s="155">
        <v>72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91116694</v>
      </c>
      <c r="T24" s="45">
        <f t="shared" si="4"/>
        <v>4132</v>
      </c>
      <c r="U24" s="46">
        <f>T24*24/1000</f>
        <v>99.168000000000006</v>
      </c>
      <c r="V24" s="46">
        <f t="shared" si="6"/>
        <v>4.1319999999999997</v>
      </c>
      <c r="W24" s="96">
        <v>5.6</v>
      </c>
      <c r="X24" s="96">
        <f t="shared" si="1"/>
        <v>5.6</v>
      </c>
      <c r="Y24" s="97" t="s">
        <v>168</v>
      </c>
      <c r="Z24" s="159">
        <v>1016</v>
      </c>
      <c r="AA24" s="159">
        <v>0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14786616</v>
      </c>
      <c r="AJ24" s="45">
        <f t="shared" si="7"/>
        <v>1194</v>
      </c>
      <c r="AK24" s="48">
        <f t="shared" si="8"/>
        <v>288.96418199419168</v>
      </c>
      <c r="AL24" s="156">
        <v>1</v>
      </c>
      <c r="AM24" s="156">
        <v>0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5</v>
      </c>
      <c r="G25" s="118">
        <v>76</v>
      </c>
      <c r="H25" s="155">
        <f>G25/1.42</f>
        <v>53.521126760563384</v>
      </c>
      <c r="I25" s="155">
        <v>72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91120933</v>
      </c>
      <c r="T25" s="45">
        <f t="shared" si="4"/>
        <v>4239</v>
      </c>
      <c r="U25" s="46">
        <f t="shared" si="5"/>
        <v>101.736</v>
      </c>
      <c r="V25" s="46">
        <f t="shared" si="6"/>
        <v>4.2389999999999999</v>
      </c>
      <c r="W25" s="96">
        <v>5.0999999999999996</v>
      </c>
      <c r="X25" s="96">
        <f t="shared" si="1"/>
        <v>5.0999999999999996</v>
      </c>
      <c r="Y25" s="97" t="s">
        <v>168</v>
      </c>
      <c r="Z25" s="159">
        <v>1015</v>
      </c>
      <c r="AA25" s="159">
        <v>0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14787842</v>
      </c>
      <c r="AJ25" s="45">
        <f t="shared" si="7"/>
        <v>1226</v>
      </c>
      <c r="AK25" s="48">
        <f t="shared" si="8"/>
        <v>289.21915546119368</v>
      </c>
      <c r="AL25" s="156">
        <v>1</v>
      </c>
      <c r="AM25" s="156">
        <v>0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1.0900000000000001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4</v>
      </c>
      <c r="G26" s="118">
        <v>77</v>
      </c>
      <c r="H26" s="155">
        <f>G26/1.42</f>
        <v>54.225352112676056</v>
      </c>
      <c r="I26" s="155">
        <v>73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123</v>
      </c>
      <c r="R26" s="158"/>
      <c r="S26" s="158">
        <v>91124924</v>
      </c>
      <c r="T26" s="45">
        <f t="shared" si="4"/>
        <v>3991</v>
      </c>
      <c r="U26" s="46">
        <f t="shared" si="5"/>
        <v>95.784000000000006</v>
      </c>
      <c r="V26" s="46">
        <f t="shared" si="6"/>
        <v>3.9910000000000001</v>
      </c>
      <c r="W26" s="96">
        <v>4.8</v>
      </c>
      <c r="X26" s="96">
        <f t="shared" si="1"/>
        <v>4.8</v>
      </c>
      <c r="Y26" s="97" t="s">
        <v>168</v>
      </c>
      <c r="Z26" s="159">
        <v>1016</v>
      </c>
      <c r="AA26" s="159">
        <v>0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14789044</v>
      </c>
      <c r="AJ26" s="45">
        <f t="shared" si="7"/>
        <v>1202</v>
      </c>
      <c r="AK26" s="48">
        <f t="shared" si="8"/>
        <v>301.17764971185164</v>
      </c>
      <c r="AL26" s="156">
        <v>1</v>
      </c>
      <c r="AM26" s="156">
        <v>0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3</v>
      </c>
      <c r="G27" s="118">
        <v>77</v>
      </c>
      <c r="H27" s="155">
        <f t="shared" si="0"/>
        <v>54.225352112676056</v>
      </c>
      <c r="I27" s="155">
        <v>74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91128854</v>
      </c>
      <c r="T27" s="45">
        <f t="shared" si="4"/>
        <v>3930</v>
      </c>
      <c r="U27" s="46">
        <f t="shared" si="5"/>
        <v>94.32</v>
      </c>
      <c r="V27" s="46">
        <f t="shared" si="6"/>
        <v>3.93</v>
      </c>
      <c r="W27" s="96">
        <v>4.4000000000000004</v>
      </c>
      <c r="X27" s="96">
        <f t="shared" si="1"/>
        <v>4.4000000000000004</v>
      </c>
      <c r="Y27" s="97" t="s">
        <v>168</v>
      </c>
      <c r="Z27" s="159">
        <v>1015</v>
      </c>
      <c r="AA27" s="159">
        <v>0</v>
      </c>
      <c r="AB27" s="159">
        <v>1187</v>
      </c>
      <c r="AC27" s="159">
        <v>1185</v>
      </c>
      <c r="AD27" s="159">
        <v>1186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14790193</v>
      </c>
      <c r="AJ27" s="45">
        <f>IF(ISBLANK(AI27),"-",AI27-AI26)</f>
        <v>1149</v>
      </c>
      <c r="AK27" s="48">
        <f t="shared" si="8"/>
        <v>292.36641221374043</v>
      </c>
      <c r="AL27" s="156">
        <v>1</v>
      </c>
      <c r="AM27" s="156">
        <v>0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2</v>
      </c>
      <c r="G28" s="118">
        <v>75</v>
      </c>
      <c r="H28" s="155">
        <f t="shared" si="0"/>
        <v>52.816901408450704</v>
      </c>
      <c r="I28" s="155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91132840</v>
      </c>
      <c r="T28" s="45">
        <f t="shared" si="4"/>
        <v>3986</v>
      </c>
      <c r="U28" s="46">
        <f t="shared" si="5"/>
        <v>95.664000000000001</v>
      </c>
      <c r="V28" s="46">
        <f t="shared" si="6"/>
        <v>3.9860000000000002</v>
      </c>
      <c r="W28" s="96">
        <v>4</v>
      </c>
      <c r="X28" s="96">
        <f t="shared" si="1"/>
        <v>4</v>
      </c>
      <c r="Y28" s="97" t="s">
        <v>168</v>
      </c>
      <c r="Z28" s="159">
        <v>1016</v>
      </c>
      <c r="AA28" s="159">
        <v>0</v>
      </c>
      <c r="AB28" s="159">
        <v>1187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14791395</v>
      </c>
      <c r="AJ28" s="45">
        <f t="shared" si="7"/>
        <v>1202</v>
      </c>
      <c r="AK28" s="48">
        <f>AJ27/V28</f>
        <v>288.25890617160059</v>
      </c>
      <c r="AL28" s="156">
        <v>1</v>
      </c>
      <c r="AM28" s="156">
        <v>0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1</v>
      </c>
      <c r="G29" s="118">
        <v>75</v>
      </c>
      <c r="H29" s="155">
        <f t="shared" si="0"/>
        <v>52.816901408450704</v>
      </c>
      <c r="I29" s="155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127</v>
      </c>
      <c r="R29" s="158"/>
      <c r="S29" s="158">
        <v>91136875</v>
      </c>
      <c r="T29" s="45">
        <f t="shared" si="4"/>
        <v>4035</v>
      </c>
      <c r="U29" s="46">
        <f t="shared" si="5"/>
        <v>96.84</v>
      </c>
      <c r="V29" s="46">
        <f t="shared" si="6"/>
        <v>4.0350000000000001</v>
      </c>
      <c r="W29" s="96">
        <v>3.6</v>
      </c>
      <c r="X29" s="96">
        <f t="shared" si="1"/>
        <v>3.6</v>
      </c>
      <c r="Y29" s="97" t="s">
        <v>168</v>
      </c>
      <c r="Z29" s="159">
        <v>1015</v>
      </c>
      <c r="AA29" s="159">
        <v>0</v>
      </c>
      <c r="AB29" s="159">
        <v>1187</v>
      </c>
      <c r="AC29" s="159">
        <v>1185</v>
      </c>
      <c r="AD29" s="159">
        <v>1188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14792541</v>
      </c>
      <c r="AJ29" s="45">
        <f t="shared" si="7"/>
        <v>1146</v>
      </c>
      <c r="AK29" s="48">
        <f>AJ28/V29</f>
        <v>297.89343246592318</v>
      </c>
      <c r="AL29" s="156">
        <v>1</v>
      </c>
      <c r="AM29" s="156">
        <v>0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1">
        <v>1.03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0</v>
      </c>
      <c r="G30" s="118">
        <v>75</v>
      </c>
      <c r="H30" s="155">
        <f t="shared" si="0"/>
        <v>52.816901408450704</v>
      </c>
      <c r="I30" s="155">
        <v>72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91141000</v>
      </c>
      <c r="T30" s="45">
        <f t="shared" si="4"/>
        <v>4125</v>
      </c>
      <c r="U30" s="46">
        <f t="shared" si="5"/>
        <v>99</v>
      </c>
      <c r="V30" s="46">
        <f t="shared" si="6"/>
        <v>4.125</v>
      </c>
      <c r="W30" s="96">
        <v>3.2</v>
      </c>
      <c r="X30" s="96">
        <f t="shared" si="1"/>
        <v>3.2</v>
      </c>
      <c r="Y30" s="97" t="s">
        <v>168</v>
      </c>
      <c r="Z30" s="159">
        <v>1016</v>
      </c>
      <c r="AA30" s="159">
        <v>0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14793769</v>
      </c>
      <c r="AJ30" s="45">
        <f t="shared" si="7"/>
        <v>1228</v>
      </c>
      <c r="AK30" s="48">
        <f t="shared" si="8"/>
        <v>297.69696969696969</v>
      </c>
      <c r="AL30" s="156">
        <v>1</v>
      </c>
      <c r="AM30" s="156">
        <v>0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 t="s">
        <v>212</v>
      </c>
      <c r="E31" s="155" t="e">
        <f t="shared" si="2"/>
        <v>#VALUE!</v>
      </c>
      <c r="F31" s="155">
        <v>-1</v>
      </c>
      <c r="G31" s="118">
        <v>74</v>
      </c>
      <c r="H31" s="155">
        <f t="shared" si="0"/>
        <v>52.112676056338032</v>
      </c>
      <c r="I31" s="155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 t="s">
        <v>212</v>
      </c>
      <c r="R31" s="158"/>
      <c r="S31" s="158">
        <v>91144863</v>
      </c>
      <c r="T31" s="45">
        <f t="shared" si="4"/>
        <v>3863</v>
      </c>
      <c r="U31" s="46">
        <f t="shared" si="5"/>
        <v>92.712000000000003</v>
      </c>
      <c r="V31" s="46">
        <f t="shared" si="6"/>
        <v>3.863</v>
      </c>
      <c r="W31" s="96">
        <v>2.8</v>
      </c>
      <c r="X31" s="96">
        <f t="shared" si="1"/>
        <v>2.8</v>
      </c>
      <c r="Y31" s="97" t="s">
        <v>168</v>
      </c>
      <c r="Z31" s="159">
        <v>1016</v>
      </c>
      <c r="AA31" s="159">
        <v>0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14794910</v>
      </c>
      <c r="AJ31" s="45">
        <f t="shared" si="7"/>
        <v>1141</v>
      </c>
      <c r="AK31" s="48">
        <f t="shared" si="8"/>
        <v>295.3662956251618</v>
      </c>
      <c r="AL31" s="156">
        <v>1</v>
      </c>
      <c r="AM31" s="156">
        <v>0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74</v>
      </c>
      <c r="H32" s="155">
        <f t="shared" si="0"/>
        <v>52.112676056338032</v>
      </c>
      <c r="I32" s="155">
        <v>71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91148784</v>
      </c>
      <c r="T32" s="45">
        <f t="shared" si="4"/>
        <v>3921</v>
      </c>
      <c r="U32" s="46">
        <f t="shared" si="5"/>
        <v>94.103999999999999</v>
      </c>
      <c r="V32" s="46">
        <f t="shared" si="6"/>
        <v>3.9209999999999998</v>
      </c>
      <c r="W32" s="96">
        <v>2.5</v>
      </c>
      <c r="X32" s="96">
        <f t="shared" si="1"/>
        <v>2.5</v>
      </c>
      <c r="Y32" s="97" t="s">
        <v>168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14796063</v>
      </c>
      <c r="AJ32" s="45">
        <f t="shared" si="7"/>
        <v>1153</v>
      </c>
      <c r="AK32" s="48">
        <f t="shared" si="8"/>
        <v>294.05763835756187</v>
      </c>
      <c r="AL32" s="156">
        <v>1</v>
      </c>
      <c r="AM32" s="156">
        <v>0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76</v>
      </c>
      <c r="H33" s="155">
        <f t="shared" si="0"/>
        <v>53.521126760563384</v>
      </c>
      <c r="I33" s="155">
        <v>74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91152724</v>
      </c>
      <c r="T33" s="45">
        <f t="shared" si="4"/>
        <v>3940</v>
      </c>
      <c r="U33" s="46">
        <f t="shared" si="5"/>
        <v>94.56</v>
      </c>
      <c r="V33" s="46">
        <f t="shared" si="6"/>
        <v>3.94</v>
      </c>
      <c r="W33" s="96">
        <v>2.2000000000000002</v>
      </c>
      <c r="X33" s="96">
        <f t="shared" si="1"/>
        <v>2.2000000000000002</v>
      </c>
      <c r="Y33" s="97" t="s">
        <v>168</v>
      </c>
      <c r="Z33" s="159">
        <v>1015</v>
      </c>
      <c r="AA33" s="159">
        <v>0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14797233</v>
      </c>
      <c r="AJ33" s="45">
        <f t="shared" si="7"/>
        <v>1170</v>
      </c>
      <c r="AK33" s="48">
        <f t="shared" si="8"/>
        <v>296.95431472081219</v>
      </c>
      <c r="AL33" s="156">
        <v>1</v>
      </c>
      <c r="AM33" s="156">
        <v>0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 t="s">
        <v>212</v>
      </c>
      <c r="E34" s="155" t="e">
        <f t="shared" si="2"/>
        <v>#VALUE!</v>
      </c>
      <c r="F34" s="155">
        <v>2</v>
      </c>
      <c r="G34" s="118">
        <v>71</v>
      </c>
      <c r="H34" s="155">
        <f t="shared" si="0"/>
        <v>50</v>
      </c>
      <c r="I34" s="155">
        <v>76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 t="s">
        <v>212</v>
      </c>
      <c r="R34" s="158"/>
      <c r="S34" s="158">
        <v>91156405</v>
      </c>
      <c r="T34" s="45">
        <f t="shared" si="4"/>
        <v>3681</v>
      </c>
      <c r="U34" s="46">
        <f t="shared" si="5"/>
        <v>88.343999999999994</v>
      </c>
      <c r="V34" s="46">
        <f t="shared" si="6"/>
        <v>3.681</v>
      </c>
      <c r="W34" s="96">
        <v>2.8</v>
      </c>
      <c r="X34" s="96">
        <f t="shared" si="1"/>
        <v>2.8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14798356</v>
      </c>
      <c r="AJ34" s="45">
        <f t="shared" si="7"/>
        <v>1123</v>
      </c>
      <c r="AK34" s="48">
        <f t="shared" si="8"/>
        <v>305.08014126596032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0.3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 t="s">
        <v>212</v>
      </c>
      <c r="E35" s="155" t="e">
        <f t="shared" si="2"/>
        <v>#VALUE!</v>
      </c>
      <c r="F35" s="155">
        <v>3</v>
      </c>
      <c r="G35" s="118">
        <v>74</v>
      </c>
      <c r="H35" s="155">
        <f t="shared" si="0"/>
        <v>52.112676056338032</v>
      </c>
      <c r="I35" s="155">
        <v>77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 t="s">
        <v>212</v>
      </c>
      <c r="R35" s="158"/>
      <c r="S35" s="158">
        <v>91159795</v>
      </c>
      <c r="T35" s="45">
        <f t="shared" si="4"/>
        <v>3390</v>
      </c>
      <c r="U35" s="46">
        <f t="shared" si="5"/>
        <v>81.36</v>
      </c>
      <c r="V35" s="46">
        <f t="shared" si="6"/>
        <v>3.39</v>
      </c>
      <c r="W35" s="96">
        <v>3.6</v>
      </c>
      <c r="X35" s="96">
        <f t="shared" si="1"/>
        <v>3.6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14799431</v>
      </c>
      <c r="AJ35" s="45">
        <f t="shared" si="7"/>
        <v>1075</v>
      </c>
      <c r="AK35" s="48">
        <f t="shared" si="8"/>
        <v>317.10914454277287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0.3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100370</v>
      </c>
      <c r="U36" s="46">
        <f t="shared" si="5"/>
        <v>2408.88</v>
      </c>
      <c r="V36" s="46">
        <f t="shared" si="6"/>
        <v>100.37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27768</v>
      </c>
      <c r="AK36" s="61">
        <f>$AJ$36/$V36</f>
        <v>276.65637142572479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1.0483333333333333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216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217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218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156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158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157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219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159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'APR 6'!$B$54</f>
        <v>TARGET DISCHARGE PRESSURE SET TO 78 PSI @ 5:01 PM TO 7:01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'[2]FEB 6'!$B$54</f>
        <v>TARGET DISCHARGE PRESSURE SET TO 76 PSI @ 7:01 PM TO 8:01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162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202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163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4" t="s">
        <v>181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E12:F35 H12:I35 AF12:AH35 T12:V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2_1_1_1_1_1_1_2_1_1_1_1_2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56" priority="5" operator="containsText" text="N/A">
      <formula>NOT(ISERROR(SEARCH("N/A",Z12)))</formula>
    </cfRule>
    <cfRule type="cellIs" dxfId="355" priority="17" operator="equal">
      <formula>0</formula>
    </cfRule>
  </conditionalFormatting>
  <conditionalFormatting sqref="Z12:AG35">
    <cfRule type="cellIs" dxfId="354" priority="16" operator="greaterThanOrEqual">
      <formula>1185</formula>
    </cfRule>
  </conditionalFormatting>
  <conditionalFormatting sqref="Z12:AG35">
    <cfRule type="cellIs" dxfId="353" priority="15" operator="between">
      <formula>0.1</formula>
      <formula>1184</formula>
    </cfRule>
  </conditionalFormatting>
  <conditionalFormatting sqref="Z8:Z9 AT12:AT35 AL36:AQ36 AL12:AR35">
    <cfRule type="cellIs" dxfId="352" priority="14" operator="equal">
      <formula>0</formula>
    </cfRule>
  </conditionalFormatting>
  <conditionalFormatting sqref="Z8:Z9 AT12:AT35 AL36:AQ36 AL12:AR35">
    <cfRule type="cellIs" dxfId="351" priority="13" operator="greaterThan">
      <formula>1179</formula>
    </cfRule>
  </conditionalFormatting>
  <conditionalFormatting sqref="Z8:Z9 AT12:AT35 AL36:AQ36 AL12:AR35">
    <cfRule type="cellIs" dxfId="350" priority="12" operator="greaterThan">
      <formula>99</formula>
    </cfRule>
  </conditionalFormatting>
  <conditionalFormatting sqref="Z8:Z9 AT12:AT35 AL36:AQ36 AL12:AR35">
    <cfRule type="cellIs" dxfId="349" priority="11" operator="greaterThan">
      <formula>0.99</formula>
    </cfRule>
  </conditionalFormatting>
  <conditionalFormatting sqref="AD8:AD9">
    <cfRule type="cellIs" dxfId="348" priority="10" operator="equal">
      <formula>0</formula>
    </cfRule>
  </conditionalFormatting>
  <conditionalFormatting sqref="AD8:AD9">
    <cfRule type="cellIs" dxfId="347" priority="9" operator="greaterThan">
      <formula>1179</formula>
    </cfRule>
  </conditionalFormatting>
  <conditionalFormatting sqref="AD8:AD9">
    <cfRule type="cellIs" dxfId="346" priority="8" operator="greaterThan">
      <formula>99</formula>
    </cfRule>
  </conditionalFormatting>
  <conditionalFormatting sqref="AD8:AD9">
    <cfRule type="cellIs" dxfId="345" priority="7" operator="greaterThan">
      <formula>0.99</formula>
    </cfRule>
  </conditionalFormatting>
  <conditionalFormatting sqref="AK12:AK35">
    <cfRule type="cellIs" dxfId="344" priority="6" operator="greaterThan">
      <formula>$AK$8</formula>
    </cfRule>
  </conditionalFormatting>
  <conditionalFormatting sqref="AS12:AS35">
    <cfRule type="containsText" dxfId="343" priority="1" operator="containsText" text="N/A">
      <formula>NOT(ISERROR(SEARCH("N/A",AS12)))</formula>
    </cfRule>
    <cfRule type="cellIs" dxfId="342" priority="4" operator="equal">
      <formula>0</formula>
    </cfRule>
  </conditionalFormatting>
  <conditionalFormatting sqref="AS12:AS35">
    <cfRule type="cellIs" dxfId="341" priority="3" operator="greaterThanOrEqual">
      <formula>1185</formula>
    </cfRule>
  </conditionalFormatting>
  <conditionalFormatting sqref="AS12:AS35">
    <cfRule type="cellIs" dxfId="340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2:BB87"/>
  <sheetViews>
    <sheetView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223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43201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27804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10'!S35</f>
        <v>91159795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10'!AI35</f>
        <v>14799431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4</v>
      </c>
      <c r="G12" s="118">
        <v>70</v>
      </c>
      <c r="H12" s="155">
        <f t="shared" ref="H12:H35" si="0">G12/1.42</f>
        <v>49.295774647887328</v>
      </c>
      <c r="I12" s="155">
        <v>78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91163220</v>
      </c>
      <c r="T12" s="45">
        <f>IF(ISBLANK(S12),"-",S12-S11)</f>
        <v>3425</v>
      </c>
      <c r="U12" s="46">
        <f>T12*24/1000</f>
        <v>82.2</v>
      </c>
      <c r="V12" s="46">
        <f>T12/1000</f>
        <v>3.4249999999999998</v>
      </c>
      <c r="W12" s="96">
        <v>5.2</v>
      </c>
      <c r="X12" s="96">
        <f t="shared" ref="X12:X35" si="1">W12</f>
        <v>5.2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14800573</v>
      </c>
      <c r="AJ12" s="45">
        <f>IF(ISBLANK(AI12),"-",AI12-AI11)</f>
        <v>1142</v>
      </c>
      <c r="AK12" s="48">
        <f>AJ12/V12</f>
        <v>333.43065693430657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5</v>
      </c>
      <c r="G13" s="118">
        <v>70</v>
      </c>
      <c r="H13" s="155">
        <f t="shared" si="0"/>
        <v>49.295774647887328</v>
      </c>
      <c r="I13" s="155">
        <v>79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91166901</v>
      </c>
      <c r="T13" s="45">
        <f t="shared" ref="T13:T35" si="4">IF(ISBLANK(S13),"-",S13-S12)</f>
        <v>3681</v>
      </c>
      <c r="U13" s="46">
        <f t="shared" ref="U13:U36" si="5">T13*24/1000</f>
        <v>88.343999999999994</v>
      </c>
      <c r="V13" s="46">
        <f t="shared" ref="V13:V36" si="6">T13/1000</f>
        <v>3.681</v>
      </c>
      <c r="W13" s="96">
        <v>6.6</v>
      </c>
      <c r="X13" s="96">
        <f t="shared" si="1"/>
        <v>6.6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14801728</v>
      </c>
      <c r="AJ13" s="45">
        <f t="shared" ref="AJ13:AJ35" si="7">IF(ISBLANK(AI13),"-",AI13-AI12)</f>
        <v>1155</v>
      </c>
      <c r="AK13" s="48">
        <f t="shared" ref="AK13:AK35" si="8">AJ13/V13</f>
        <v>313.77343113284434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6</v>
      </c>
      <c r="G14" s="118">
        <v>72</v>
      </c>
      <c r="H14" s="155">
        <f t="shared" si="0"/>
        <v>50.70422535211268</v>
      </c>
      <c r="I14" s="155">
        <v>79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91170876</v>
      </c>
      <c r="T14" s="45">
        <f t="shared" si="4"/>
        <v>3975</v>
      </c>
      <c r="U14" s="46">
        <f t="shared" si="5"/>
        <v>95.4</v>
      </c>
      <c r="V14" s="46">
        <f t="shared" si="6"/>
        <v>3.9750000000000001</v>
      </c>
      <c r="W14" s="96">
        <v>8</v>
      </c>
      <c r="X14" s="96">
        <f t="shared" si="1"/>
        <v>8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14802835</v>
      </c>
      <c r="AJ14" s="45">
        <f t="shared" si="7"/>
        <v>1107</v>
      </c>
      <c r="AK14" s="48">
        <f t="shared" si="8"/>
        <v>278.49056603773585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120</v>
      </c>
      <c r="R15" s="158"/>
      <c r="S15" s="158">
        <v>91174533</v>
      </c>
      <c r="T15" s="45">
        <f t="shared" si="4"/>
        <v>3657</v>
      </c>
      <c r="U15" s="46">
        <f t="shared" si="5"/>
        <v>87.768000000000001</v>
      </c>
      <c r="V15" s="46">
        <f t="shared" si="6"/>
        <v>3.657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14803965</v>
      </c>
      <c r="AJ15" s="45">
        <f t="shared" si="7"/>
        <v>1130</v>
      </c>
      <c r="AK15" s="48">
        <f t="shared" si="8"/>
        <v>308.99644517363959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9</v>
      </c>
      <c r="G16" s="118">
        <v>81</v>
      </c>
      <c r="H16" s="155">
        <f t="shared" si="0"/>
        <v>57.04225352112676</v>
      </c>
      <c r="I16" s="155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91178104</v>
      </c>
      <c r="T16" s="45">
        <f t="shared" si="4"/>
        <v>3571</v>
      </c>
      <c r="U16" s="46">
        <f t="shared" si="5"/>
        <v>85.703999999999994</v>
      </c>
      <c r="V16" s="46">
        <f t="shared" si="6"/>
        <v>3.5710000000000002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14805025</v>
      </c>
      <c r="AJ16" s="45">
        <f t="shared" si="7"/>
        <v>1060</v>
      </c>
      <c r="AK16" s="48">
        <f t="shared" si="8"/>
        <v>296.83562027443293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77</v>
      </c>
      <c r="H17" s="155">
        <f t="shared" si="0"/>
        <v>54.225352112676056</v>
      </c>
      <c r="I17" s="155">
        <v>80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137</v>
      </c>
      <c r="R17" s="158"/>
      <c r="S17" s="158">
        <v>91183415</v>
      </c>
      <c r="T17" s="45">
        <f t="shared" si="4"/>
        <v>5311</v>
      </c>
      <c r="U17" s="46">
        <f t="shared" si="5"/>
        <v>127.464</v>
      </c>
      <c r="V17" s="46">
        <f t="shared" si="6"/>
        <v>5.3109999999999999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14806156</v>
      </c>
      <c r="AJ17" s="45">
        <f t="shared" si="7"/>
        <v>1131</v>
      </c>
      <c r="AK17" s="48">
        <f t="shared" si="8"/>
        <v>212.95424590472604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 t="s">
        <v>212</v>
      </c>
      <c r="E18" s="155" t="e">
        <f t="shared" si="2"/>
        <v>#VALUE!</v>
      </c>
      <c r="F18" s="155">
        <v>8</v>
      </c>
      <c r="G18" s="118">
        <v>78</v>
      </c>
      <c r="H18" s="155">
        <f t="shared" si="0"/>
        <v>54.929577464788736</v>
      </c>
      <c r="I18" s="155">
        <v>77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 t="s">
        <v>212</v>
      </c>
      <c r="R18" s="158"/>
      <c r="S18" s="158">
        <v>91189225</v>
      </c>
      <c r="T18" s="45">
        <f t="shared" si="4"/>
        <v>5810</v>
      </c>
      <c r="U18" s="46">
        <f t="shared" si="5"/>
        <v>139.44</v>
      </c>
      <c r="V18" s="46">
        <f t="shared" si="6"/>
        <v>5.81</v>
      </c>
      <c r="W18" s="96">
        <v>9.1</v>
      </c>
      <c r="X18" s="96">
        <f t="shared" si="1"/>
        <v>9.1</v>
      </c>
      <c r="Y18" s="97" t="s">
        <v>168</v>
      </c>
      <c r="Z18" s="159">
        <v>0</v>
      </c>
      <c r="AA18" s="159">
        <v>1037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14807350</v>
      </c>
      <c r="AJ18" s="45">
        <f t="shared" si="7"/>
        <v>1194</v>
      </c>
      <c r="AK18" s="48">
        <f t="shared" si="8"/>
        <v>205.50774526678143</v>
      </c>
      <c r="AL18" s="156">
        <v>0</v>
      </c>
      <c r="AM18" s="156">
        <v>1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77</v>
      </c>
      <c r="H19" s="155">
        <f t="shared" si="0"/>
        <v>54.225352112676056</v>
      </c>
      <c r="I19" s="155">
        <v>76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91194523</v>
      </c>
      <c r="T19" s="45">
        <f t="shared" si="4"/>
        <v>5298</v>
      </c>
      <c r="U19" s="46">
        <f>T19*24/1000</f>
        <v>127.152</v>
      </c>
      <c r="V19" s="46">
        <f t="shared" si="6"/>
        <v>5.298</v>
      </c>
      <c r="W19" s="96">
        <v>8.4</v>
      </c>
      <c r="X19" s="96">
        <f t="shared" si="1"/>
        <v>8.4</v>
      </c>
      <c r="Y19" s="97" t="s">
        <v>168</v>
      </c>
      <c r="Z19" s="159">
        <v>0</v>
      </c>
      <c r="AA19" s="159">
        <v>1058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14808533</v>
      </c>
      <c r="AJ19" s="45">
        <f t="shared" si="7"/>
        <v>1183</v>
      </c>
      <c r="AK19" s="48">
        <f t="shared" si="8"/>
        <v>223.29180822952057</v>
      </c>
      <c r="AL19" s="156">
        <v>0</v>
      </c>
      <c r="AM19" s="156">
        <v>1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76</v>
      </c>
      <c r="H20" s="155">
        <f t="shared" si="0"/>
        <v>53.521126760563384</v>
      </c>
      <c r="I20" s="155">
        <v>75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127</v>
      </c>
      <c r="R20" s="158"/>
      <c r="S20" s="158">
        <v>91199871</v>
      </c>
      <c r="T20" s="45">
        <f t="shared" si="4"/>
        <v>5348</v>
      </c>
      <c r="U20" s="46">
        <f t="shared" si="5"/>
        <v>128.352</v>
      </c>
      <c r="V20" s="46">
        <f t="shared" si="6"/>
        <v>5.3479999999999999</v>
      </c>
      <c r="W20" s="96">
        <v>7.7</v>
      </c>
      <c r="X20" s="96">
        <f t="shared" si="1"/>
        <v>7.7</v>
      </c>
      <c r="Y20" s="97" t="s">
        <v>168</v>
      </c>
      <c r="Z20" s="159">
        <v>0</v>
      </c>
      <c r="AA20" s="159">
        <v>1057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14809766</v>
      </c>
      <c r="AJ20" s="45">
        <f t="shared" si="7"/>
        <v>1233</v>
      </c>
      <c r="AK20" s="48">
        <f t="shared" si="8"/>
        <v>230.55347793567688</v>
      </c>
      <c r="AL20" s="156">
        <v>0</v>
      </c>
      <c r="AM20" s="156">
        <v>1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 t="s">
        <v>221</v>
      </c>
      <c r="E21" s="155" t="e">
        <f t="shared" si="2"/>
        <v>#VALUE!</v>
      </c>
      <c r="F21" s="155">
        <v>5</v>
      </c>
      <c r="G21" s="118">
        <v>76</v>
      </c>
      <c r="H21" s="155">
        <f t="shared" si="0"/>
        <v>53.521126760563384</v>
      </c>
      <c r="I21" s="155">
        <v>75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 t="s">
        <v>212</v>
      </c>
      <c r="R21" s="158"/>
      <c r="S21" s="158">
        <v>91203103</v>
      </c>
      <c r="T21" s="45">
        <f t="shared" si="4"/>
        <v>3232</v>
      </c>
      <c r="U21" s="46">
        <f t="shared" si="5"/>
        <v>77.567999999999998</v>
      </c>
      <c r="V21" s="46">
        <f t="shared" si="6"/>
        <v>3.2320000000000002</v>
      </c>
      <c r="W21" s="96">
        <v>6.9</v>
      </c>
      <c r="X21" s="96">
        <f t="shared" si="1"/>
        <v>6.9</v>
      </c>
      <c r="Y21" s="97" t="s">
        <v>168</v>
      </c>
      <c r="Z21" s="159">
        <v>0</v>
      </c>
      <c r="AA21" s="159">
        <v>1048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14810939</v>
      </c>
      <c r="AJ21" s="45">
        <f t="shared" si="7"/>
        <v>1173</v>
      </c>
      <c r="AK21" s="48">
        <f t="shared" si="8"/>
        <v>362.93316831683165</v>
      </c>
      <c r="AL21" s="156">
        <v>0</v>
      </c>
      <c r="AM21" s="156">
        <v>1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1.03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76</v>
      </c>
      <c r="H22" s="155">
        <f t="shared" si="0"/>
        <v>53.521126760563384</v>
      </c>
      <c r="I22" s="155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91206539</v>
      </c>
      <c r="T22" s="45">
        <f t="shared" si="4"/>
        <v>3436</v>
      </c>
      <c r="U22" s="46">
        <f t="shared" si="5"/>
        <v>82.463999999999999</v>
      </c>
      <c r="V22" s="46">
        <f t="shared" si="6"/>
        <v>3.4359999999999999</v>
      </c>
      <c r="W22" s="96">
        <v>6.2</v>
      </c>
      <c r="X22" s="96">
        <f>W22</f>
        <v>6.2</v>
      </c>
      <c r="Y22" s="97" t="s">
        <v>168</v>
      </c>
      <c r="Z22" s="159">
        <v>0</v>
      </c>
      <c r="AA22" s="159">
        <v>1047</v>
      </c>
      <c r="AB22" s="159">
        <v>1187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14812166</v>
      </c>
      <c r="AJ22" s="45">
        <f t="shared" si="7"/>
        <v>1227</v>
      </c>
      <c r="AK22" s="48">
        <f t="shared" si="8"/>
        <v>357.10128055878931</v>
      </c>
      <c r="AL22" s="156">
        <v>0</v>
      </c>
      <c r="AM22" s="156">
        <v>1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75</v>
      </c>
      <c r="H23" s="155">
        <f t="shared" si="0"/>
        <v>52.816901408450704</v>
      </c>
      <c r="I23" s="155">
        <v>74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91210670</v>
      </c>
      <c r="T23" s="45">
        <f t="shared" si="4"/>
        <v>4131</v>
      </c>
      <c r="U23" s="46">
        <f>T23*24/1000</f>
        <v>99.144000000000005</v>
      </c>
      <c r="V23" s="46">
        <f t="shared" si="6"/>
        <v>4.1310000000000002</v>
      </c>
      <c r="W23" s="96">
        <v>5.6</v>
      </c>
      <c r="X23" s="96">
        <f t="shared" si="1"/>
        <v>5.6</v>
      </c>
      <c r="Y23" s="97" t="s">
        <v>168</v>
      </c>
      <c r="Z23" s="159">
        <v>0</v>
      </c>
      <c r="AA23" s="159">
        <v>1046</v>
      </c>
      <c r="AB23" s="159">
        <v>1188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14813363</v>
      </c>
      <c r="AJ23" s="45">
        <f t="shared" si="7"/>
        <v>1197</v>
      </c>
      <c r="AK23" s="48">
        <f t="shared" si="8"/>
        <v>289.760348583878</v>
      </c>
      <c r="AL23" s="156">
        <v>0</v>
      </c>
      <c r="AM23" s="156">
        <v>1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 t="s">
        <v>212</v>
      </c>
      <c r="E24" s="155" t="e">
        <f t="shared" si="2"/>
        <v>#VALUE!</v>
      </c>
      <c r="F24" s="155">
        <v>2</v>
      </c>
      <c r="G24" s="118">
        <v>75</v>
      </c>
      <c r="H24" s="155">
        <f t="shared" si="0"/>
        <v>52.816901408450704</v>
      </c>
      <c r="I24" s="155">
        <v>73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 t="s">
        <v>212</v>
      </c>
      <c r="R24" s="158"/>
      <c r="S24" s="158">
        <v>91214954</v>
      </c>
      <c r="T24" s="45">
        <f t="shared" si="4"/>
        <v>4284</v>
      </c>
      <c r="U24" s="46">
        <f>T24*24/1000</f>
        <v>102.816</v>
      </c>
      <c r="V24" s="46">
        <f t="shared" si="6"/>
        <v>4.2839999999999998</v>
      </c>
      <c r="W24" s="96">
        <v>5</v>
      </c>
      <c r="X24" s="96">
        <f t="shared" si="1"/>
        <v>5</v>
      </c>
      <c r="Y24" s="97" t="s">
        <v>168</v>
      </c>
      <c r="Z24" s="159">
        <v>0</v>
      </c>
      <c r="AA24" s="159">
        <v>1026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14814555</v>
      </c>
      <c r="AJ24" s="45">
        <f t="shared" si="7"/>
        <v>1192</v>
      </c>
      <c r="AK24" s="48">
        <f t="shared" si="8"/>
        <v>278.24463118580769</v>
      </c>
      <c r="AL24" s="156">
        <v>0</v>
      </c>
      <c r="AM24" s="156">
        <v>1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75</v>
      </c>
      <c r="H25" s="155">
        <f>G25/1.42</f>
        <v>52.816901408450704</v>
      </c>
      <c r="I25" s="155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91219277</v>
      </c>
      <c r="T25" s="45">
        <f t="shared" si="4"/>
        <v>4323</v>
      </c>
      <c r="U25" s="46">
        <f t="shared" si="5"/>
        <v>103.752</v>
      </c>
      <c r="V25" s="46">
        <f t="shared" si="6"/>
        <v>4.3230000000000004</v>
      </c>
      <c r="W25" s="96">
        <v>4.5</v>
      </c>
      <c r="X25" s="96">
        <f t="shared" si="1"/>
        <v>4.5</v>
      </c>
      <c r="Y25" s="97" t="s">
        <v>168</v>
      </c>
      <c r="Z25" s="159">
        <v>0</v>
      </c>
      <c r="AA25" s="159">
        <v>1027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14815769</v>
      </c>
      <c r="AJ25" s="45">
        <f t="shared" si="7"/>
        <v>1214</v>
      </c>
      <c r="AK25" s="48">
        <f t="shared" si="8"/>
        <v>280.82350219754795</v>
      </c>
      <c r="AL25" s="156">
        <v>0</v>
      </c>
      <c r="AM25" s="156">
        <v>1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1.07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76</v>
      </c>
      <c r="H26" s="155">
        <f>G26/1.42</f>
        <v>53.521126760563384</v>
      </c>
      <c r="I26" s="155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91223306</v>
      </c>
      <c r="T26" s="45">
        <f t="shared" si="4"/>
        <v>4029</v>
      </c>
      <c r="U26" s="46">
        <f t="shared" si="5"/>
        <v>96.695999999999998</v>
      </c>
      <c r="V26" s="46">
        <f t="shared" si="6"/>
        <v>4.0289999999999999</v>
      </c>
      <c r="W26" s="96">
        <v>4</v>
      </c>
      <c r="X26" s="96">
        <f t="shared" si="1"/>
        <v>4</v>
      </c>
      <c r="Y26" s="97" t="s">
        <v>168</v>
      </c>
      <c r="Z26" s="159">
        <v>0</v>
      </c>
      <c r="AA26" s="159">
        <v>1026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14816944</v>
      </c>
      <c r="AJ26" s="45">
        <f t="shared" si="7"/>
        <v>1175</v>
      </c>
      <c r="AK26" s="48">
        <f t="shared" si="8"/>
        <v>291.6356415984115</v>
      </c>
      <c r="AL26" s="156">
        <v>0</v>
      </c>
      <c r="AM26" s="156">
        <v>1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76</v>
      </c>
      <c r="H27" s="155">
        <f t="shared" si="0"/>
        <v>53.521126760563384</v>
      </c>
      <c r="I27" s="155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128</v>
      </c>
      <c r="R27" s="158"/>
      <c r="S27" s="158">
        <v>91227271</v>
      </c>
      <c r="T27" s="45">
        <f t="shared" si="4"/>
        <v>3965</v>
      </c>
      <c r="U27" s="46">
        <f t="shared" si="5"/>
        <v>95.16</v>
      </c>
      <c r="V27" s="46">
        <f t="shared" si="6"/>
        <v>3.9649999999999999</v>
      </c>
      <c r="W27" s="96">
        <v>3.6</v>
      </c>
      <c r="X27" s="96">
        <f t="shared" si="1"/>
        <v>3.6</v>
      </c>
      <c r="Y27" s="97" t="s">
        <v>225</v>
      </c>
      <c r="Z27" s="159">
        <v>0</v>
      </c>
      <c r="AA27" s="159">
        <v>1016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14818092</v>
      </c>
      <c r="AJ27" s="45">
        <f>IF(ISBLANK(AI27),"-",AI27-AI26)</f>
        <v>1148</v>
      </c>
      <c r="AK27" s="48">
        <f t="shared" si="8"/>
        <v>289.53341740226989</v>
      </c>
      <c r="AL27" s="156">
        <v>0</v>
      </c>
      <c r="AM27" s="156">
        <v>1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 t="s">
        <v>212</v>
      </c>
      <c r="E28" s="155" t="e">
        <f t="shared" si="2"/>
        <v>#VALUE!</v>
      </c>
      <c r="F28" s="155">
        <v>-2</v>
      </c>
      <c r="G28" s="118">
        <v>75</v>
      </c>
      <c r="H28" s="155">
        <f t="shared" si="0"/>
        <v>52.816901408450704</v>
      </c>
      <c r="I28" s="155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 t="s">
        <v>212</v>
      </c>
      <c r="R28" s="158"/>
      <c r="S28" s="158">
        <v>91231233</v>
      </c>
      <c r="T28" s="45">
        <f t="shared" si="4"/>
        <v>3962</v>
      </c>
      <c r="U28" s="46">
        <f t="shared" si="5"/>
        <v>95.087999999999994</v>
      </c>
      <c r="V28" s="46">
        <f t="shared" si="6"/>
        <v>3.9620000000000002</v>
      </c>
      <c r="W28" s="96">
        <v>3.2</v>
      </c>
      <c r="X28" s="96">
        <f t="shared" si="1"/>
        <v>3.2</v>
      </c>
      <c r="Y28" s="97" t="s">
        <v>168</v>
      </c>
      <c r="Z28" s="159">
        <v>0</v>
      </c>
      <c r="AA28" s="159">
        <v>1015</v>
      </c>
      <c r="AB28" s="159">
        <v>1186</v>
      </c>
      <c r="AC28" s="159">
        <v>1185</v>
      </c>
      <c r="AD28" s="159">
        <v>1186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14819237</v>
      </c>
      <c r="AJ28" s="45">
        <f t="shared" si="7"/>
        <v>1145</v>
      </c>
      <c r="AK28" s="48">
        <f>AJ27/V28</f>
        <v>289.75265017667846</v>
      </c>
      <c r="AL28" s="156">
        <v>0</v>
      </c>
      <c r="AM28" s="156">
        <v>1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74</v>
      </c>
      <c r="H29" s="155">
        <f t="shared" si="0"/>
        <v>52.112676056338032</v>
      </c>
      <c r="I29" s="155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128</v>
      </c>
      <c r="R29" s="158"/>
      <c r="S29" s="158">
        <v>91235466</v>
      </c>
      <c r="T29" s="45">
        <f t="shared" si="4"/>
        <v>4233</v>
      </c>
      <c r="U29" s="46">
        <f t="shared" si="5"/>
        <v>101.592</v>
      </c>
      <c r="V29" s="46">
        <f t="shared" si="6"/>
        <v>4.2329999999999997</v>
      </c>
      <c r="W29" s="96">
        <v>2.8</v>
      </c>
      <c r="X29" s="96">
        <f t="shared" si="1"/>
        <v>2.8</v>
      </c>
      <c r="Y29" s="97" t="s">
        <v>168</v>
      </c>
      <c r="Z29" s="159">
        <v>0</v>
      </c>
      <c r="AA29" s="159">
        <v>1016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14820421</v>
      </c>
      <c r="AJ29" s="45">
        <f t="shared" si="7"/>
        <v>1184</v>
      </c>
      <c r="AK29" s="48">
        <f>AJ28/V29</f>
        <v>270.49373966454056</v>
      </c>
      <c r="AL29" s="156">
        <v>0</v>
      </c>
      <c r="AM29" s="156">
        <v>1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1">
        <v>1.01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74</v>
      </c>
      <c r="H30" s="155">
        <f t="shared" si="0"/>
        <v>52.112676056338032</v>
      </c>
      <c r="I30" s="155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91239388</v>
      </c>
      <c r="T30" s="45">
        <f t="shared" si="4"/>
        <v>3922</v>
      </c>
      <c r="U30" s="46">
        <f t="shared" si="5"/>
        <v>94.128</v>
      </c>
      <c r="V30" s="46">
        <f t="shared" si="6"/>
        <v>3.9220000000000002</v>
      </c>
      <c r="W30" s="96">
        <v>2.5</v>
      </c>
      <c r="X30" s="96">
        <f t="shared" si="1"/>
        <v>2.5</v>
      </c>
      <c r="Y30" s="97" t="s">
        <v>168</v>
      </c>
      <c r="Z30" s="159">
        <v>0</v>
      </c>
      <c r="AA30" s="159">
        <v>1016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14821577</v>
      </c>
      <c r="AJ30" s="45">
        <f t="shared" si="7"/>
        <v>1156</v>
      </c>
      <c r="AK30" s="48">
        <f t="shared" si="8"/>
        <v>294.74757776644566</v>
      </c>
      <c r="AL30" s="156">
        <v>0</v>
      </c>
      <c r="AM30" s="156">
        <v>1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-3</v>
      </c>
      <c r="G31" s="118">
        <v>73</v>
      </c>
      <c r="H31" s="155">
        <f t="shared" si="0"/>
        <v>51.408450704225352</v>
      </c>
      <c r="I31" s="155">
        <v>71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8" t="s">
        <v>212</v>
      </c>
      <c r="R31" s="158"/>
      <c r="S31" s="158">
        <v>91243291</v>
      </c>
      <c r="T31" s="45">
        <f t="shared" si="4"/>
        <v>3903</v>
      </c>
      <c r="U31" s="46">
        <f t="shared" si="5"/>
        <v>93.671999999999997</v>
      </c>
      <c r="V31" s="46">
        <f t="shared" si="6"/>
        <v>3.903</v>
      </c>
      <c r="W31" s="96">
        <v>2.1</v>
      </c>
      <c r="X31" s="96">
        <f t="shared" si="1"/>
        <v>2.1</v>
      </c>
      <c r="Y31" s="97" t="s">
        <v>168</v>
      </c>
      <c r="Z31" s="159">
        <v>0</v>
      </c>
      <c r="AA31" s="159">
        <v>1016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14822733</v>
      </c>
      <c r="AJ31" s="45">
        <f t="shared" si="7"/>
        <v>1156</v>
      </c>
      <c r="AK31" s="48">
        <f t="shared" si="8"/>
        <v>296.18242377658214</v>
      </c>
      <c r="AL31" s="156">
        <v>0</v>
      </c>
      <c r="AM31" s="156">
        <v>1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74</v>
      </c>
      <c r="H32" s="155">
        <f t="shared" si="0"/>
        <v>52.112676056338032</v>
      </c>
      <c r="I32" s="155">
        <v>71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 t="s">
        <v>212</v>
      </c>
      <c r="R32" s="158"/>
      <c r="S32" s="158">
        <v>91247144</v>
      </c>
      <c r="T32" s="45">
        <f t="shared" si="4"/>
        <v>3853</v>
      </c>
      <c r="U32" s="46">
        <f t="shared" si="5"/>
        <v>92.471999999999994</v>
      </c>
      <c r="V32" s="46">
        <f t="shared" si="6"/>
        <v>3.8530000000000002</v>
      </c>
      <c r="W32" s="96">
        <v>1.8</v>
      </c>
      <c r="X32" s="96">
        <f t="shared" si="1"/>
        <v>1.8</v>
      </c>
      <c r="Y32" s="97" t="s">
        <v>168</v>
      </c>
      <c r="Z32" s="159">
        <v>0</v>
      </c>
      <c r="AA32" s="159">
        <v>1015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14823879</v>
      </c>
      <c r="AJ32" s="45">
        <f t="shared" si="7"/>
        <v>1146</v>
      </c>
      <c r="AK32" s="48">
        <f t="shared" si="8"/>
        <v>297.43057357902933</v>
      </c>
      <c r="AL32" s="156">
        <v>0</v>
      </c>
      <c r="AM32" s="156">
        <v>1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 t="s">
        <v>212</v>
      </c>
      <c r="E33" s="155" t="e">
        <f t="shared" si="2"/>
        <v>#VALUE!</v>
      </c>
      <c r="F33" s="155">
        <v>0</v>
      </c>
      <c r="G33" s="118">
        <v>76</v>
      </c>
      <c r="H33" s="155">
        <f t="shared" si="0"/>
        <v>53.521126760563384</v>
      </c>
      <c r="I33" s="155">
        <v>70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 t="s">
        <v>212</v>
      </c>
      <c r="R33" s="158"/>
      <c r="S33" s="158">
        <v>91251093</v>
      </c>
      <c r="T33" s="45">
        <f t="shared" si="4"/>
        <v>3949</v>
      </c>
      <c r="U33" s="46">
        <f t="shared" si="5"/>
        <v>94.775999999999996</v>
      </c>
      <c r="V33" s="46">
        <f t="shared" si="6"/>
        <v>3.9489999999999998</v>
      </c>
      <c r="W33" s="96">
        <v>1.5</v>
      </c>
      <c r="X33" s="96">
        <f t="shared" si="1"/>
        <v>1.5</v>
      </c>
      <c r="Y33" s="97" t="s">
        <v>168</v>
      </c>
      <c r="Z33" s="159">
        <v>0</v>
      </c>
      <c r="AA33" s="159">
        <v>1014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14825038</v>
      </c>
      <c r="AJ33" s="45">
        <f t="shared" si="7"/>
        <v>1159</v>
      </c>
      <c r="AK33" s="48">
        <f t="shared" si="8"/>
        <v>293.49202329703724</v>
      </c>
      <c r="AL33" s="156">
        <v>0</v>
      </c>
      <c r="AM33" s="156">
        <v>1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 t="s">
        <v>212</v>
      </c>
      <c r="E34" s="155" t="e">
        <f t="shared" si="2"/>
        <v>#VALUE!</v>
      </c>
      <c r="F34" s="155">
        <v>1</v>
      </c>
      <c r="G34" s="118">
        <v>75</v>
      </c>
      <c r="H34" s="155">
        <f t="shared" si="0"/>
        <v>52.816901408450704</v>
      </c>
      <c r="I34" s="155">
        <v>72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 t="s">
        <v>212</v>
      </c>
      <c r="R34" s="158"/>
      <c r="S34" s="158">
        <v>91254797</v>
      </c>
      <c r="T34" s="45">
        <f t="shared" si="4"/>
        <v>3704</v>
      </c>
      <c r="U34" s="46">
        <f t="shared" si="5"/>
        <v>88.896000000000001</v>
      </c>
      <c r="V34" s="46">
        <f t="shared" si="6"/>
        <v>3.7040000000000002</v>
      </c>
      <c r="W34" s="96">
        <v>1.8</v>
      </c>
      <c r="X34" s="96">
        <f t="shared" si="1"/>
        <v>1.8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14826154</v>
      </c>
      <c r="AJ34" s="45">
        <f t="shared" si="7"/>
        <v>1116</v>
      </c>
      <c r="AK34" s="48">
        <f t="shared" si="8"/>
        <v>301.29589632829374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0.3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 t="s">
        <v>212</v>
      </c>
      <c r="E35" s="155" t="e">
        <f t="shared" si="2"/>
        <v>#VALUE!</v>
      </c>
      <c r="F35" s="155">
        <v>2</v>
      </c>
      <c r="G35" s="118">
        <v>74</v>
      </c>
      <c r="H35" s="155">
        <f t="shared" si="0"/>
        <v>52.112676056338032</v>
      </c>
      <c r="I35" s="155">
        <v>73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 t="s">
        <v>212</v>
      </c>
      <c r="R35" s="158"/>
      <c r="S35" s="158">
        <v>91258244</v>
      </c>
      <c r="T35" s="45">
        <f t="shared" si="4"/>
        <v>3447</v>
      </c>
      <c r="U35" s="46">
        <f t="shared" si="5"/>
        <v>82.727999999999994</v>
      </c>
      <c r="V35" s="46">
        <f t="shared" si="6"/>
        <v>3.4470000000000001</v>
      </c>
      <c r="W35" s="96">
        <v>2.6</v>
      </c>
      <c r="X35" s="96">
        <f t="shared" si="1"/>
        <v>2.6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14827235</v>
      </c>
      <c r="AJ35" s="45">
        <f t="shared" si="7"/>
        <v>1081</v>
      </c>
      <c r="AK35" s="48">
        <f t="shared" si="8"/>
        <v>313.6060342326661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0.3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98449</v>
      </c>
      <c r="U36" s="46">
        <f t="shared" si="5"/>
        <v>2362.7759999999998</v>
      </c>
      <c r="V36" s="46">
        <f t="shared" si="6"/>
        <v>98.448999999999998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27804</v>
      </c>
      <c r="AK36" s="61">
        <f>$AJ$36/$V36</f>
        <v>282.42033946510378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1.0216666666666667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220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185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222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15" t="s">
        <v>224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'APR 6'!$B$54</f>
        <v>TARGET DISCHARGE PRESSURE SET TO 78 PSI @ 5:01 PM TO 7:01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'[2]FEB 6'!$B$54</f>
        <v>TARGET DISCHARGE PRESSURE SET TO 76 PSI @ 7:01 PM TO 8:01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162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187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163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 t="s">
        <v>181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E12:F35 H12:I35 AF12:AH35 T12:V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2_1_1_1_1_1_1_2_1_1_1_1_2_1_1"/>
    <protectedRange sqref="R4:W4" name="Range1_16_1_1_1_1_1_1_2_2_2_2_2_2_2_2_2_2_2_2_2_2_2_2_2_2_2_2_2_2_2_1_2_2_2_2_2_2_2_2_2_2_3_2_2_2_2_2_2_2_2_2_2_1_1_1_1_2_2_1_1_1_1_1_1_1_1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1_1_1_2_1_1_1_1_1_1_2_1_1_1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39" priority="5" operator="containsText" text="N/A">
      <formula>NOT(ISERROR(SEARCH("N/A",Z12)))</formula>
    </cfRule>
    <cfRule type="cellIs" dxfId="338" priority="17" operator="equal">
      <formula>0</formula>
    </cfRule>
  </conditionalFormatting>
  <conditionalFormatting sqref="Z12:AG35">
    <cfRule type="cellIs" dxfId="337" priority="16" operator="greaterThanOrEqual">
      <formula>1185</formula>
    </cfRule>
  </conditionalFormatting>
  <conditionalFormatting sqref="Z12:AG35">
    <cfRule type="cellIs" dxfId="336" priority="15" operator="between">
      <formula>0.1</formula>
      <formula>1184</formula>
    </cfRule>
  </conditionalFormatting>
  <conditionalFormatting sqref="Z8:Z9 AT12:AT35 AL36:AQ36 AL12:AR35">
    <cfRule type="cellIs" dxfId="335" priority="14" operator="equal">
      <formula>0</formula>
    </cfRule>
  </conditionalFormatting>
  <conditionalFormatting sqref="Z8:Z9 AT12:AT35 AL36:AQ36 AL12:AR35">
    <cfRule type="cellIs" dxfId="334" priority="13" operator="greaterThan">
      <formula>1179</formula>
    </cfRule>
  </conditionalFormatting>
  <conditionalFormatting sqref="Z8:Z9 AT12:AT35 AL36:AQ36 AL12:AR35">
    <cfRule type="cellIs" dxfId="333" priority="12" operator="greaterThan">
      <formula>99</formula>
    </cfRule>
  </conditionalFormatting>
  <conditionalFormatting sqref="Z8:Z9 AT12:AT35 AL36:AQ36 AL12:AR35">
    <cfRule type="cellIs" dxfId="332" priority="11" operator="greaterThan">
      <formula>0.99</formula>
    </cfRule>
  </conditionalFormatting>
  <conditionalFormatting sqref="AD8:AD9">
    <cfRule type="cellIs" dxfId="331" priority="10" operator="equal">
      <formula>0</formula>
    </cfRule>
  </conditionalFormatting>
  <conditionalFormatting sqref="AD8:AD9">
    <cfRule type="cellIs" dxfId="330" priority="9" operator="greaterThan">
      <formula>1179</formula>
    </cfRule>
  </conditionalFormatting>
  <conditionalFormatting sqref="AD8:AD9">
    <cfRule type="cellIs" dxfId="329" priority="8" operator="greaterThan">
      <formula>99</formula>
    </cfRule>
  </conditionalFormatting>
  <conditionalFormatting sqref="AD8:AD9">
    <cfRule type="cellIs" dxfId="328" priority="7" operator="greaterThan">
      <formula>0.99</formula>
    </cfRule>
  </conditionalFormatting>
  <conditionalFormatting sqref="AK12:AK35">
    <cfRule type="cellIs" dxfId="327" priority="6" operator="greaterThan">
      <formula>$AK$8</formula>
    </cfRule>
  </conditionalFormatting>
  <conditionalFormatting sqref="AS12:AS35">
    <cfRule type="containsText" dxfId="326" priority="1" operator="containsText" text="N/A">
      <formula>NOT(ISERROR(SEARCH("N/A",AS12)))</formula>
    </cfRule>
    <cfRule type="cellIs" dxfId="325" priority="4" operator="equal">
      <formula>0</formula>
    </cfRule>
  </conditionalFormatting>
  <conditionalFormatting sqref="AS12:AS35">
    <cfRule type="cellIs" dxfId="324" priority="3" operator="greaterThanOrEqual">
      <formula>1185</formula>
    </cfRule>
  </conditionalFormatting>
  <conditionalFormatting sqref="AS12:AS35">
    <cfRule type="cellIs" dxfId="323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193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43202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28182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11'!S35</f>
        <v>91258244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11'!AI35</f>
        <v>14827235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3</v>
      </c>
      <c r="G12" s="118">
        <v>69</v>
      </c>
      <c r="H12" s="155">
        <f t="shared" ref="H12:H35" si="0">G12/1.42</f>
        <v>48.591549295774648</v>
      </c>
      <c r="I12" s="155">
        <v>75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91261547</v>
      </c>
      <c r="T12" s="45">
        <f>IF(ISBLANK(S12),"-",S12-S11)</f>
        <v>3303</v>
      </c>
      <c r="U12" s="46">
        <f>T12*24/1000</f>
        <v>79.272000000000006</v>
      </c>
      <c r="V12" s="46">
        <f>T12/1000</f>
        <v>3.3029999999999999</v>
      </c>
      <c r="W12" s="96">
        <v>4</v>
      </c>
      <c r="X12" s="96">
        <f t="shared" ref="X12:X35" si="1">W12</f>
        <v>4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14828364</v>
      </c>
      <c r="AJ12" s="45">
        <f>IF(ISBLANK(AI12),"-",AI12-AI11)</f>
        <v>1129</v>
      </c>
      <c r="AK12" s="48">
        <f>AJ12/V12</f>
        <v>341.81047532546171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4</v>
      </c>
      <c r="G13" s="118">
        <v>71</v>
      </c>
      <c r="H13" s="155">
        <f t="shared" si="0"/>
        <v>50</v>
      </c>
      <c r="I13" s="155">
        <v>78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91264902</v>
      </c>
      <c r="T13" s="45">
        <f t="shared" ref="T13:T35" si="4">IF(ISBLANK(S13),"-",S13-S12)</f>
        <v>3355</v>
      </c>
      <c r="U13" s="46">
        <f t="shared" ref="U13:U36" si="5">T13*24/1000</f>
        <v>80.52</v>
      </c>
      <c r="V13" s="46">
        <f t="shared" ref="V13:V36" si="6">T13/1000</f>
        <v>3.355</v>
      </c>
      <c r="W13" s="96">
        <v>5.4</v>
      </c>
      <c r="X13" s="96">
        <f t="shared" si="1"/>
        <v>5.4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14829551</v>
      </c>
      <c r="AJ13" s="45">
        <f t="shared" ref="AJ13:AJ35" si="7">IF(ISBLANK(AI13),"-",AI13-AI12)</f>
        <v>1187</v>
      </c>
      <c r="AK13" s="48">
        <f t="shared" ref="AK13:AK35" si="8">AJ13/V13</f>
        <v>353.80029806259313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0.8</v>
      </c>
      <c r="AS13" s="159"/>
      <c r="AT13" s="159">
        <f t="shared" ref="AT13:AT34" si="9">AS13-AS12</f>
        <v>0</v>
      </c>
      <c r="AU13" s="120">
        <v>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5</v>
      </c>
      <c r="G14" s="118">
        <v>73</v>
      </c>
      <c r="H14" s="155">
        <f t="shared" si="0"/>
        <v>51.408450704225352</v>
      </c>
      <c r="I14" s="155">
        <v>79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91268172</v>
      </c>
      <c r="T14" s="45">
        <f t="shared" si="4"/>
        <v>3270</v>
      </c>
      <c r="U14" s="46">
        <f t="shared" si="5"/>
        <v>78.48</v>
      </c>
      <c r="V14" s="46">
        <f t="shared" si="6"/>
        <v>3.27</v>
      </c>
      <c r="W14" s="96">
        <v>7.1</v>
      </c>
      <c r="X14" s="96">
        <f t="shared" si="1"/>
        <v>7.1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14830684</v>
      </c>
      <c r="AJ14" s="45">
        <f t="shared" si="7"/>
        <v>1133</v>
      </c>
      <c r="AK14" s="48">
        <f t="shared" si="8"/>
        <v>346.48318042813457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6</v>
      </c>
      <c r="G15" s="118">
        <v>65</v>
      </c>
      <c r="H15" s="155">
        <f t="shared" si="0"/>
        <v>45.774647887323944</v>
      </c>
      <c r="I15" s="155">
        <v>80</v>
      </c>
      <c r="J15" s="41" t="s">
        <v>88</v>
      </c>
      <c r="K15" s="41">
        <f t="shared" si="3"/>
        <v>40.845070422535215</v>
      </c>
      <c r="L15" s="42">
        <f>(G15-5)/1.42</f>
        <v>42.253521126760567</v>
      </c>
      <c r="M15" s="41">
        <f>L15+(6/1.42)</f>
        <v>46.478873239436624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91271471</v>
      </c>
      <c r="T15" s="45">
        <f t="shared" si="4"/>
        <v>3299</v>
      </c>
      <c r="U15" s="46">
        <f t="shared" si="5"/>
        <v>79.176000000000002</v>
      </c>
      <c r="V15" s="46">
        <f t="shared" si="6"/>
        <v>3.2989999999999999</v>
      </c>
      <c r="W15" s="96">
        <v>8.4</v>
      </c>
      <c r="X15" s="96">
        <f t="shared" si="1"/>
        <v>8.4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14831776</v>
      </c>
      <c r="AJ15" s="45">
        <f t="shared" si="7"/>
        <v>1092</v>
      </c>
      <c r="AK15" s="48">
        <f t="shared" si="8"/>
        <v>331.00939678690514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212</v>
      </c>
      <c r="E16" s="155" t="e">
        <f t="shared" si="2"/>
        <v>#VALUE!</v>
      </c>
      <c r="F16" s="155">
        <v>9</v>
      </c>
      <c r="G16" s="118">
        <v>80</v>
      </c>
      <c r="H16" s="155">
        <f t="shared" si="0"/>
        <v>56.338028169014088</v>
      </c>
      <c r="I16" s="155">
        <v>80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 t="s">
        <v>212</v>
      </c>
      <c r="R16" s="158"/>
      <c r="S16" s="158">
        <v>91275238</v>
      </c>
      <c r="T16" s="45">
        <f t="shared" si="4"/>
        <v>3767</v>
      </c>
      <c r="U16" s="46">
        <f t="shared" si="5"/>
        <v>90.408000000000001</v>
      </c>
      <c r="V16" s="46">
        <f t="shared" si="6"/>
        <v>3.7669999999999999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14832877</v>
      </c>
      <c r="AJ16" s="45">
        <f t="shared" si="7"/>
        <v>1101</v>
      </c>
      <c r="AK16" s="48">
        <f t="shared" si="8"/>
        <v>292.27501990974253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80</v>
      </c>
      <c r="H17" s="155">
        <f t="shared" si="0"/>
        <v>56.338028169014088</v>
      </c>
      <c r="I17" s="155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137</v>
      </c>
      <c r="R17" s="158"/>
      <c r="S17" s="158">
        <v>91280561</v>
      </c>
      <c r="T17" s="45">
        <f t="shared" si="4"/>
        <v>5323</v>
      </c>
      <c r="U17" s="46">
        <f t="shared" si="5"/>
        <v>127.752</v>
      </c>
      <c r="V17" s="46">
        <f t="shared" si="6"/>
        <v>5.3230000000000004</v>
      </c>
      <c r="W17" s="96">
        <v>9.5</v>
      </c>
      <c r="X17" s="96">
        <f t="shared" si="1"/>
        <v>9.5</v>
      </c>
      <c r="Y17" s="97" t="s">
        <v>168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14833991</v>
      </c>
      <c r="AJ17" s="45">
        <f t="shared" si="7"/>
        <v>1114</v>
      </c>
      <c r="AK17" s="48">
        <f t="shared" si="8"/>
        <v>209.28048093180536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0.98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 t="s">
        <v>212</v>
      </c>
      <c r="E18" s="155" t="e">
        <f t="shared" si="2"/>
        <v>#VALUE!</v>
      </c>
      <c r="F18" s="155">
        <v>8</v>
      </c>
      <c r="G18" s="118">
        <v>78</v>
      </c>
      <c r="H18" s="155">
        <f t="shared" si="0"/>
        <v>54.929577464788736</v>
      </c>
      <c r="I18" s="155">
        <v>77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 t="s">
        <v>212</v>
      </c>
      <c r="R18" s="158"/>
      <c r="S18" s="158">
        <v>91286215</v>
      </c>
      <c r="T18" s="45">
        <f t="shared" si="4"/>
        <v>5654</v>
      </c>
      <c r="U18" s="46">
        <f t="shared" si="5"/>
        <v>135.696</v>
      </c>
      <c r="V18" s="46">
        <f t="shared" si="6"/>
        <v>5.6539999999999999</v>
      </c>
      <c r="W18" s="96">
        <v>9.1</v>
      </c>
      <c r="X18" s="96">
        <f t="shared" si="1"/>
        <v>9.1</v>
      </c>
      <c r="Y18" s="97" t="s">
        <v>168</v>
      </c>
      <c r="Z18" s="159">
        <v>1027</v>
      </c>
      <c r="AA18" s="159">
        <v>0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14835209</v>
      </c>
      <c r="AJ18" s="45">
        <f t="shared" si="7"/>
        <v>1218</v>
      </c>
      <c r="AK18" s="48">
        <f t="shared" si="8"/>
        <v>215.42270958613372</v>
      </c>
      <c r="AL18" s="156">
        <v>1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77</v>
      </c>
      <c r="H19" s="155">
        <f t="shared" si="0"/>
        <v>54.225352112676056</v>
      </c>
      <c r="I19" s="155">
        <v>76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91291464</v>
      </c>
      <c r="T19" s="45">
        <f t="shared" si="4"/>
        <v>5249</v>
      </c>
      <c r="U19" s="46">
        <f>T19*24/1000</f>
        <v>125.976</v>
      </c>
      <c r="V19" s="46">
        <f t="shared" si="6"/>
        <v>5.2489999999999997</v>
      </c>
      <c r="W19" s="96">
        <v>8.5</v>
      </c>
      <c r="X19" s="96">
        <f t="shared" si="1"/>
        <v>8.5</v>
      </c>
      <c r="Y19" s="97" t="s">
        <v>168</v>
      </c>
      <c r="Z19" s="159">
        <v>1036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14836422</v>
      </c>
      <c r="AJ19" s="45">
        <f t="shared" si="7"/>
        <v>1213</v>
      </c>
      <c r="AK19" s="48">
        <f t="shared" si="8"/>
        <v>231.09163650219091</v>
      </c>
      <c r="AL19" s="156">
        <v>1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 t="s">
        <v>212</v>
      </c>
      <c r="E20" s="155" t="e">
        <f t="shared" si="2"/>
        <v>#VALUE!</v>
      </c>
      <c r="F20" s="155">
        <v>6</v>
      </c>
      <c r="G20" s="118">
        <v>76</v>
      </c>
      <c r="H20" s="155">
        <f t="shared" si="0"/>
        <v>53.521126760563384</v>
      </c>
      <c r="I20" s="155">
        <v>75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 t="s">
        <v>212</v>
      </c>
      <c r="R20" s="158"/>
      <c r="S20" s="158">
        <v>91295790</v>
      </c>
      <c r="T20" s="45">
        <f t="shared" si="4"/>
        <v>4326</v>
      </c>
      <c r="U20" s="46">
        <f t="shared" si="5"/>
        <v>103.824</v>
      </c>
      <c r="V20" s="46">
        <f t="shared" si="6"/>
        <v>4.3259999999999996</v>
      </c>
      <c r="W20" s="96">
        <v>7.8</v>
      </c>
      <c r="X20" s="96">
        <f t="shared" si="1"/>
        <v>7.8</v>
      </c>
      <c r="Y20" s="97" t="s">
        <v>168</v>
      </c>
      <c r="Z20" s="159">
        <v>1037</v>
      </c>
      <c r="AA20" s="159">
        <v>0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14837636</v>
      </c>
      <c r="AJ20" s="45">
        <f t="shared" si="7"/>
        <v>1214</v>
      </c>
      <c r="AK20" s="48">
        <f t="shared" si="8"/>
        <v>280.62875635691171</v>
      </c>
      <c r="AL20" s="156">
        <v>1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 t="s">
        <v>212</v>
      </c>
      <c r="E21" s="155" t="e">
        <f t="shared" si="2"/>
        <v>#VALUE!</v>
      </c>
      <c r="F21" s="155">
        <v>4</v>
      </c>
      <c r="G21" s="118">
        <v>76</v>
      </c>
      <c r="H21" s="155">
        <f t="shared" si="0"/>
        <v>53.521126760563384</v>
      </c>
      <c r="I21" s="155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 t="s">
        <v>212</v>
      </c>
      <c r="R21" s="158"/>
      <c r="S21" s="158">
        <v>91299305</v>
      </c>
      <c r="T21" s="45">
        <f t="shared" si="4"/>
        <v>3515</v>
      </c>
      <c r="U21" s="46">
        <f t="shared" si="5"/>
        <v>84.36</v>
      </c>
      <c r="V21" s="46">
        <f t="shared" si="6"/>
        <v>3.5150000000000001</v>
      </c>
      <c r="W21" s="96">
        <v>7.1</v>
      </c>
      <c r="X21" s="96">
        <f t="shared" si="1"/>
        <v>7.1</v>
      </c>
      <c r="Y21" s="97" t="s">
        <v>168</v>
      </c>
      <c r="Z21" s="159">
        <v>1037</v>
      </c>
      <c r="AA21" s="159">
        <v>0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14838852</v>
      </c>
      <c r="AJ21" s="45">
        <f t="shared" si="7"/>
        <v>1216</v>
      </c>
      <c r="AK21" s="48">
        <f t="shared" si="8"/>
        <v>345.94594594594594</v>
      </c>
      <c r="AL21" s="156">
        <v>1</v>
      </c>
      <c r="AM21" s="156">
        <v>0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1.03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76</v>
      </c>
      <c r="H22" s="155">
        <f t="shared" si="0"/>
        <v>53.521126760563384</v>
      </c>
      <c r="I22" s="155">
        <v>75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91303615</v>
      </c>
      <c r="T22" s="45">
        <f t="shared" si="4"/>
        <v>4310</v>
      </c>
      <c r="U22" s="46">
        <f t="shared" si="5"/>
        <v>103.44</v>
      </c>
      <c r="V22" s="46">
        <f t="shared" si="6"/>
        <v>4.3099999999999996</v>
      </c>
      <c r="W22" s="96">
        <v>6.5</v>
      </c>
      <c r="X22" s="96">
        <f>W22</f>
        <v>6.5</v>
      </c>
      <c r="Y22" s="97" t="s">
        <v>168</v>
      </c>
      <c r="Z22" s="159">
        <v>1036</v>
      </c>
      <c r="AA22" s="159">
        <v>0</v>
      </c>
      <c r="AB22" s="159">
        <v>1187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14840063</v>
      </c>
      <c r="AJ22" s="45">
        <f t="shared" si="7"/>
        <v>1211</v>
      </c>
      <c r="AK22" s="48">
        <f t="shared" si="8"/>
        <v>280.97447795823666</v>
      </c>
      <c r="AL22" s="156">
        <v>1</v>
      </c>
      <c r="AM22" s="156">
        <v>0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75</v>
      </c>
      <c r="H23" s="155">
        <f t="shared" si="0"/>
        <v>52.816901408450704</v>
      </c>
      <c r="I23" s="155">
        <v>74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91308122</v>
      </c>
      <c r="T23" s="45">
        <f t="shared" si="4"/>
        <v>4507</v>
      </c>
      <c r="U23" s="46">
        <f>T23*24/1000</f>
        <v>108.16800000000001</v>
      </c>
      <c r="V23" s="46">
        <f t="shared" si="6"/>
        <v>4.5069999999999997</v>
      </c>
      <c r="W23" s="96">
        <v>5.9</v>
      </c>
      <c r="X23" s="96">
        <f t="shared" si="1"/>
        <v>5.9</v>
      </c>
      <c r="Y23" s="97" t="s">
        <v>168</v>
      </c>
      <c r="Z23" s="159">
        <v>1037</v>
      </c>
      <c r="AA23" s="159">
        <v>0</v>
      </c>
      <c r="AB23" s="159">
        <v>1187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14841305</v>
      </c>
      <c r="AJ23" s="45">
        <f t="shared" si="7"/>
        <v>1242</v>
      </c>
      <c r="AK23" s="48">
        <f t="shared" si="8"/>
        <v>275.57133348125143</v>
      </c>
      <c r="AL23" s="156">
        <v>1</v>
      </c>
      <c r="AM23" s="156">
        <v>0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 t="s">
        <v>212</v>
      </c>
      <c r="E24" s="155" t="e">
        <f t="shared" si="2"/>
        <v>#VALUE!</v>
      </c>
      <c r="F24" s="155">
        <v>1</v>
      </c>
      <c r="G24" s="118">
        <v>75</v>
      </c>
      <c r="H24" s="155">
        <f t="shared" si="0"/>
        <v>52.816901408450704</v>
      </c>
      <c r="I24" s="155">
        <v>74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 t="s">
        <v>212</v>
      </c>
      <c r="R24" s="158"/>
      <c r="S24" s="158">
        <v>91312230</v>
      </c>
      <c r="T24" s="45">
        <f t="shared" si="4"/>
        <v>4108</v>
      </c>
      <c r="U24" s="46">
        <f>T24*24/1000</f>
        <v>98.591999999999999</v>
      </c>
      <c r="V24" s="46">
        <f t="shared" si="6"/>
        <v>4.1079999999999997</v>
      </c>
      <c r="W24" s="96">
        <v>5.3</v>
      </c>
      <c r="X24" s="96">
        <f t="shared" si="1"/>
        <v>5.3</v>
      </c>
      <c r="Y24" s="97" t="s">
        <v>168</v>
      </c>
      <c r="Z24" s="159">
        <v>1037</v>
      </c>
      <c r="AA24" s="159">
        <v>0</v>
      </c>
      <c r="AB24" s="159">
        <v>1186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14842489</v>
      </c>
      <c r="AJ24" s="45">
        <f t="shared" si="7"/>
        <v>1184</v>
      </c>
      <c r="AK24" s="48">
        <f t="shared" si="8"/>
        <v>288.21811100292115</v>
      </c>
      <c r="AL24" s="156">
        <v>1</v>
      </c>
      <c r="AM24" s="156">
        <v>0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75</v>
      </c>
      <c r="H25" s="155">
        <f>G25/1.42</f>
        <v>52.816901408450704</v>
      </c>
      <c r="I25" s="155">
        <v>74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91316514</v>
      </c>
      <c r="T25" s="45">
        <f t="shared" si="4"/>
        <v>4284</v>
      </c>
      <c r="U25" s="46">
        <f t="shared" si="5"/>
        <v>102.816</v>
      </c>
      <c r="V25" s="46">
        <f t="shared" si="6"/>
        <v>4.2839999999999998</v>
      </c>
      <c r="W25" s="96">
        <v>4.8</v>
      </c>
      <c r="X25" s="96">
        <f t="shared" si="1"/>
        <v>4.8</v>
      </c>
      <c r="Y25" s="97" t="s">
        <v>168</v>
      </c>
      <c r="Z25" s="159">
        <v>1016</v>
      </c>
      <c r="AA25" s="159">
        <v>0</v>
      </c>
      <c r="AB25" s="159">
        <v>1187</v>
      </c>
      <c r="AC25" s="159">
        <v>1185</v>
      </c>
      <c r="AD25" s="159">
        <v>1186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14843670</v>
      </c>
      <c r="AJ25" s="45">
        <f t="shared" si="7"/>
        <v>1181</v>
      </c>
      <c r="AK25" s="48">
        <f t="shared" si="8"/>
        <v>275.67693744164336</v>
      </c>
      <c r="AL25" s="156">
        <v>1</v>
      </c>
      <c r="AM25" s="156">
        <v>0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1.06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75</v>
      </c>
      <c r="H26" s="155">
        <f>G26/1.42</f>
        <v>52.816901408450704</v>
      </c>
      <c r="I26" s="155">
        <v>74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91320606</v>
      </c>
      <c r="T26" s="45">
        <f t="shared" si="4"/>
        <v>4092</v>
      </c>
      <c r="U26" s="46">
        <f t="shared" si="5"/>
        <v>98.207999999999998</v>
      </c>
      <c r="V26" s="46">
        <f t="shared" si="6"/>
        <v>4.0919999999999996</v>
      </c>
      <c r="W26" s="96">
        <v>4.4000000000000004</v>
      </c>
      <c r="X26" s="96">
        <f t="shared" si="1"/>
        <v>4.4000000000000004</v>
      </c>
      <c r="Y26" s="97" t="s">
        <v>168</v>
      </c>
      <c r="Z26" s="159">
        <v>1016</v>
      </c>
      <c r="AA26" s="159">
        <v>0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14844844</v>
      </c>
      <c r="AJ26" s="45">
        <f t="shared" si="7"/>
        <v>1174</v>
      </c>
      <c r="AK26" s="48">
        <f t="shared" si="8"/>
        <v>286.90127077223855</v>
      </c>
      <c r="AL26" s="156">
        <v>1</v>
      </c>
      <c r="AM26" s="156">
        <v>0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75</v>
      </c>
      <c r="H27" s="155">
        <f t="shared" si="0"/>
        <v>52.816901408450704</v>
      </c>
      <c r="I27" s="155">
        <v>74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91324584</v>
      </c>
      <c r="T27" s="45">
        <f t="shared" si="4"/>
        <v>3978</v>
      </c>
      <c r="U27" s="46">
        <f t="shared" si="5"/>
        <v>95.471999999999994</v>
      </c>
      <c r="V27" s="46">
        <f t="shared" si="6"/>
        <v>3.9780000000000002</v>
      </c>
      <c r="W27" s="96">
        <v>3.9</v>
      </c>
      <c r="X27" s="96">
        <f t="shared" si="1"/>
        <v>3.9</v>
      </c>
      <c r="Y27" s="97" t="s">
        <v>168</v>
      </c>
      <c r="Z27" s="159">
        <v>1017</v>
      </c>
      <c r="AA27" s="159">
        <v>0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14846028</v>
      </c>
      <c r="AJ27" s="45">
        <f>IF(ISBLANK(AI27),"-",AI27-AI26)</f>
        <v>1184</v>
      </c>
      <c r="AK27" s="48">
        <f t="shared" si="8"/>
        <v>297.63700351935643</v>
      </c>
      <c r="AL27" s="156">
        <v>1</v>
      </c>
      <c r="AM27" s="156">
        <v>0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75</v>
      </c>
      <c r="H28" s="155">
        <f t="shared" si="0"/>
        <v>52.816901408450704</v>
      </c>
      <c r="I28" s="155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91328584</v>
      </c>
      <c r="T28" s="45">
        <f t="shared" si="4"/>
        <v>4000</v>
      </c>
      <c r="U28" s="46">
        <f t="shared" si="5"/>
        <v>96</v>
      </c>
      <c r="V28" s="46">
        <f t="shared" si="6"/>
        <v>4</v>
      </c>
      <c r="W28" s="96">
        <v>3.5</v>
      </c>
      <c r="X28" s="96">
        <f t="shared" si="1"/>
        <v>3.5</v>
      </c>
      <c r="Y28" s="97" t="s">
        <v>168</v>
      </c>
      <c r="Z28" s="159">
        <v>1057</v>
      </c>
      <c r="AA28" s="159">
        <v>0</v>
      </c>
      <c r="AB28" s="159">
        <v>1186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14847198</v>
      </c>
      <c r="AJ28" s="45">
        <f t="shared" si="7"/>
        <v>1170</v>
      </c>
      <c r="AK28" s="48">
        <f>AJ27/V28</f>
        <v>296</v>
      </c>
      <c r="AL28" s="156">
        <v>1</v>
      </c>
      <c r="AM28" s="156">
        <v>0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1</v>
      </c>
      <c r="G29" s="118">
        <v>75</v>
      </c>
      <c r="H29" s="155">
        <f t="shared" si="0"/>
        <v>52.816901408450704</v>
      </c>
      <c r="I29" s="155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126</v>
      </c>
      <c r="R29" s="158"/>
      <c r="S29" s="158">
        <v>91333042</v>
      </c>
      <c r="T29" s="45">
        <f t="shared" si="4"/>
        <v>4458</v>
      </c>
      <c r="U29" s="46">
        <f t="shared" si="5"/>
        <v>106.992</v>
      </c>
      <c r="V29" s="46">
        <f t="shared" si="6"/>
        <v>4.4580000000000002</v>
      </c>
      <c r="W29" s="96">
        <v>3</v>
      </c>
      <c r="X29" s="96">
        <f t="shared" si="1"/>
        <v>3</v>
      </c>
      <c r="Y29" s="97" t="s">
        <v>168</v>
      </c>
      <c r="Z29" s="159">
        <v>1036</v>
      </c>
      <c r="AA29" s="159">
        <v>0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14848450</v>
      </c>
      <c r="AJ29" s="45">
        <f t="shared" si="7"/>
        <v>1252</v>
      </c>
      <c r="AK29" s="48">
        <f>AJ28/V29</f>
        <v>262.44952893674292</v>
      </c>
      <c r="AL29" s="156">
        <v>1</v>
      </c>
      <c r="AM29" s="156">
        <v>0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1">
        <v>1.1000000000000001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1</v>
      </c>
      <c r="G30" s="118">
        <v>75</v>
      </c>
      <c r="H30" s="155">
        <f t="shared" si="0"/>
        <v>52.816901408450704</v>
      </c>
      <c r="I30" s="155">
        <v>72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91337016</v>
      </c>
      <c r="T30" s="45">
        <f t="shared" si="4"/>
        <v>3974</v>
      </c>
      <c r="U30" s="46">
        <f t="shared" si="5"/>
        <v>95.376000000000005</v>
      </c>
      <c r="V30" s="46">
        <f t="shared" si="6"/>
        <v>3.9740000000000002</v>
      </c>
      <c r="W30" s="96">
        <v>2.7</v>
      </c>
      <c r="X30" s="96">
        <f t="shared" si="1"/>
        <v>2.7</v>
      </c>
      <c r="Y30" s="97" t="s">
        <v>168</v>
      </c>
      <c r="Z30" s="159">
        <v>1015</v>
      </c>
      <c r="AA30" s="159">
        <v>0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14849578</v>
      </c>
      <c r="AJ30" s="45">
        <f t="shared" si="7"/>
        <v>1128</v>
      </c>
      <c r="AK30" s="48">
        <f t="shared" si="8"/>
        <v>283.84499245093104</v>
      </c>
      <c r="AL30" s="156">
        <v>1</v>
      </c>
      <c r="AM30" s="156">
        <v>0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1</v>
      </c>
      <c r="G31" s="118">
        <v>75</v>
      </c>
      <c r="H31" s="155">
        <f t="shared" si="0"/>
        <v>52.816901408450704</v>
      </c>
      <c r="I31" s="155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130</v>
      </c>
      <c r="R31" s="158"/>
      <c r="S31" s="158">
        <v>91341180</v>
      </c>
      <c r="T31" s="45">
        <f t="shared" si="4"/>
        <v>4164</v>
      </c>
      <c r="U31" s="46">
        <f t="shared" si="5"/>
        <v>99.936000000000007</v>
      </c>
      <c r="V31" s="46">
        <f t="shared" si="6"/>
        <v>4.1639999999999997</v>
      </c>
      <c r="W31" s="96">
        <v>2.2999999999999998</v>
      </c>
      <c r="X31" s="96">
        <f t="shared" si="1"/>
        <v>2.2999999999999998</v>
      </c>
      <c r="Y31" s="97" t="s">
        <v>168</v>
      </c>
      <c r="Z31" s="159">
        <v>1015</v>
      </c>
      <c r="AA31" s="159">
        <v>0</v>
      </c>
      <c r="AB31" s="159">
        <v>1188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14850762</v>
      </c>
      <c r="AJ31" s="45">
        <f t="shared" si="7"/>
        <v>1184</v>
      </c>
      <c r="AK31" s="48">
        <f t="shared" si="8"/>
        <v>284.34197886647456</v>
      </c>
      <c r="AL31" s="156">
        <v>1</v>
      </c>
      <c r="AM31" s="156">
        <v>0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0</v>
      </c>
      <c r="G32" s="118">
        <v>74</v>
      </c>
      <c r="H32" s="155">
        <f t="shared" si="0"/>
        <v>52.112676056338032</v>
      </c>
      <c r="I32" s="155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130</v>
      </c>
      <c r="R32" s="158"/>
      <c r="S32" s="158">
        <v>91345716</v>
      </c>
      <c r="T32" s="45">
        <f t="shared" si="4"/>
        <v>4536</v>
      </c>
      <c r="U32" s="46">
        <f t="shared" si="5"/>
        <v>108.864</v>
      </c>
      <c r="V32" s="46">
        <f t="shared" si="6"/>
        <v>4.5359999999999996</v>
      </c>
      <c r="W32" s="96">
        <v>2</v>
      </c>
      <c r="X32" s="96">
        <f t="shared" si="1"/>
        <v>2</v>
      </c>
      <c r="Y32" s="97" t="s">
        <v>168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14851970</v>
      </c>
      <c r="AJ32" s="45">
        <f t="shared" si="7"/>
        <v>1208</v>
      </c>
      <c r="AK32" s="48">
        <f t="shared" si="8"/>
        <v>266.31393298059965</v>
      </c>
      <c r="AL32" s="156">
        <v>1</v>
      </c>
      <c r="AM32" s="156">
        <v>0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 t="s">
        <v>212</v>
      </c>
      <c r="E33" s="155" t="e">
        <f t="shared" si="2"/>
        <v>#VALUE!</v>
      </c>
      <c r="F33" s="155">
        <v>-4</v>
      </c>
      <c r="G33" s="118">
        <v>75</v>
      </c>
      <c r="H33" s="155">
        <f t="shared" si="0"/>
        <v>52.816901408450704</v>
      </c>
      <c r="I33" s="155">
        <v>71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 t="s">
        <v>212</v>
      </c>
      <c r="R33" s="158"/>
      <c r="S33" s="158">
        <v>91349730</v>
      </c>
      <c r="T33" s="45">
        <f t="shared" si="4"/>
        <v>4014</v>
      </c>
      <c r="U33" s="46">
        <f t="shared" si="5"/>
        <v>96.335999999999999</v>
      </c>
      <c r="V33" s="46">
        <f t="shared" si="6"/>
        <v>4.0140000000000002</v>
      </c>
      <c r="W33" s="96">
        <v>1.8</v>
      </c>
      <c r="X33" s="96">
        <f t="shared" si="1"/>
        <v>1.8</v>
      </c>
      <c r="Y33" s="97" t="s">
        <v>168</v>
      </c>
      <c r="Z33" s="159">
        <v>1015</v>
      </c>
      <c r="AA33" s="159">
        <v>0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14853154</v>
      </c>
      <c r="AJ33" s="45">
        <f t="shared" si="7"/>
        <v>1184</v>
      </c>
      <c r="AK33" s="48">
        <f t="shared" si="8"/>
        <v>294.96761335326357</v>
      </c>
      <c r="AL33" s="156">
        <v>1</v>
      </c>
      <c r="AM33" s="156">
        <v>0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0.88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-4</v>
      </c>
      <c r="G34" s="118">
        <v>68</v>
      </c>
      <c r="H34" s="155">
        <f t="shared" si="0"/>
        <v>47.887323943661976</v>
      </c>
      <c r="I34" s="155">
        <v>65</v>
      </c>
      <c r="J34" s="41" t="s">
        <v>88</v>
      </c>
      <c r="K34" s="41">
        <f>L34-(2/1.42)</f>
        <v>42.95774647887324</v>
      </c>
      <c r="L34" s="42">
        <f>(G34-5)/1.42</f>
        <v>44.366197183098592</v>
      </c>
      <c r="M34" s="41">
        <f t="shared" si="12"/>
        <v>48.591549295774648</v>
      </c>
      <c r="N34" s="43">
        <v>14</v>
      </c>
      <c r="O34" s="44" t="s">
        <v>116</v>
      </c>
      <c r="P34" s="44">
        <v>11.9</v>
      </c>
      <c r="Q34" s="158">
        <v>148</v>
      </c>
      <c r="R34" s="158"/>
      <c r="S34" s="158">
        <v>91353258</v>
      </c>
      <c r="T34" s="45">
        <f t="shared" si="4"/>
        <v>3528</v>
      </c>
      <c r="U34" s="46">
        <f t="shared" si="5"/>
        <v>84.671999999999997</v>
      </c>
      <c r="V34" s="46">
        <f t="shared" si="6"/>
        <v>3.528</v>
      </c>
      <c r="W34" s="96">
        <v>2.2999999999999998</v>
      </c>
      <c r="X34" s="96">
        <f t="shared" si="1"/>
        <v>2.2999999999999998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14854268</v>
      </c>
      <c r="AJ34" s="45">
        <f t="shared" si="7"/>
        <v>1114</v>
      </c>
      <c r="AK34" s="48">
        <f t="shared" si="8"/>
        <v>315.75963718820861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68</v>
      </c>
      <c r="H35" s="155">
        <f t="shared" si="0"/>
        <v>47.887323943661976</v>
      </c>
      <c r="I35" s="155">
        <v>65</v>
      </c>
      <c r="J35" s="41" t="s">
        <v>88</v>
      </c>
      <c r="K35" s="41">
        <f t="shared" si="3"/>
        <v>42.95774647887324</v>
      </c>
      <c r="L35" s="42">
        <f>(G35-5)/1.42</f>
        <v>44.366197183098592</v>
      </c>
      <c r="M35" s="41">
        <f t="shared" si="12"/>
        <v>48.591549295774648</v>
      </c>
      <c r="N35" s="43">
        <v>14</v>
      </c>
      <c r="O35" s="44" t="s">
        <v>116</v>
      </c>
      <c r="P35" s="58">
        <v>11.5</v>
      </c>
      <c r="Q35" s="158">
        <v>154</v>
      </c>
      <c r="R35" s="158"/>
      <c r="S35" s="158">
        <v>91356530</v>
      </c>
      <c r="T35" s="45">
        <f t="shared" si="4"/>
        <v>3272</v>
      </c>
      <c r="U35" s="46">
        <f t="shared" si="5"/>
        <v>78.528000000000006</v>
      </c>
      <c r="V35" s="46">
        <f t="shared" si="6"/>
        <v>3.2719999999999998</v>
      </c>
      <c r="W35" s="96">
        <v>4</v>
      </c>
      <c r="X35" s="96">
        <f t="shared" si="1"/>
        <v>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14855417</v>
      </c>
      <c r="AJ35" s="45">
        <f t="shared" si="7"/>
        <v>1149</v>
      </c>
      <c r="AK35" s="48">
        <f t="shared" si="8"/>
        <v>351.16136919315403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98286</v>
      </c>
      <c r="U36" s="46">
        <f t="shared" si="5"/>
        <v>2358.864</v>
      </c>
      <c r="V36" s="46">
        <f t="shared" si="6"/>
        <v>98.286000000000001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28182</v>
      </c>
      <c r="AK36" s="61">
        <f>$AJ$36/$V36</f>
        <v>286.73463158537328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1.0083333333333333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226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158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227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230" t="s">
        <v>228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'APR 6'!$B$54</f>
        <v>TARGET DISCHARGE PRESSURE SET TO 78 PSI @ 5:01 PM TO 7:01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'[2]FEB 6'!$B$54</f>
        <v>TARGET DISCHARGE PRESSURE SET TO 76 PSI @ 7:01 PM TO 8:01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162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229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163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 t="s">
        <v>181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E12:F35 H12:I35 AF12:AH35 T12:V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"/>
    <protectedRange sqref="R3:W3" name="Range1_16_1_1_1_1_1_1_2_2_2_2_2_2_2_2_2_2_2_2_2_2_2_2_2_2_2_2_2_2_2_1_2_2_2_2_2_2_2_2_2_2_3_2_2_2_2_2_2_2_2_2_2_1_1_1_1_2_2_1_1_1_1_1_1_1_1_1_1_1_1_1_2_1_1_1_1_1_1_2_1_1_1_1_2_1_1"/>
    <protectedRange sqref="R4:W4" name="Range1_16_1_1_1_1_1_1_2_2_2_2_2_2_2_2_2_2_2_2_2_2_2_2_2_2_2_2_2_2_2_1_2_2_2_2_2_2_2_2_2_2_3_2_2_2_2_2_2_2_2_2_2_1_1_1_1_2_2_1_1_1_1_1_1_1_1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22" priority="5" operator="containsText" text="N/A">
      <formula>NOT(ISERROR(SEARCH("N/A",Z12)))</formula>
    </cfRule>
    <cfRule type="cellIs" dxfId="321" priority="17" operator="equal">
      <formula>0</formula>
    </cfRule>
  </conditionalFormatting>
  <conditionalFormatting sqref="Z12:AG35">
    <cfRule type="cellIs" dxfId="320" priority="16" operator="greaterThanOrEqual">
      <formula>1185</formula>
    </cfRule>
  </conditionalFormatting>
  <conditionalFormatting sqref="Z12:AG35">
    <cfRule type="cellIs" dxfId="319" priority="15" operator="between">
      <formula>0.1</formula>
      <formula>1184</formula>
    </cfRule>
  </conditionalFormatting>
  <conditionalFormatting sqref="Z8:Z9 AT12:AT35 AL36:AQ36 AL12:AR35">
    <cfRule type="cellIs" dxfId="318" priority="14" operator="equal">
      <formula>0</formula>
    </cfRule>
  </conditionalFormatting>
  <conditionalFormatting sqref="Z8:Z9 AT12:AT35 AL36:AQ36 AL12:AR35">
    <cfRule type="cellIs" dxfId="317" priority="13" operator="greaterThan">
      <formula>1179</formula>
    </cfRule>
  </conditionalFormatting>
  <conditionalFormatting sqref="Z8:Z9 AT12:AT35 AL36:AQ36 AL12:AR35">
    <cfRule type="cellIs" dxfId="316" priority="12" operator="greaterThan">
      <formula>99</formula>
    </cfRule>
  </conditionalFormatting>
  <conditionalFormatting sqref="Z8:Z9 AT12:AT35 AL36:AQ36 AL12:AR35">
    <cfRule type="cellIs" dxfId="315" priority="11" operator="greaterThan">
      <formula>0.99</formula>
    </cfRule>
  </conditionalFormatting>
  <conditionalFormatting sqref="AD8:AD9">
    <cfRule type="cellIs" dxfId="314" priority="10" operator="equal">
      <formula>0</formula>
    </cfRule>
  </conditionalFormatting>
  <conditionalFormatting sqref="AD8:AD9">
    <cfRule type="cellIs" dxfId="313" priority="9" operator="greaterThan">
      <formula>1179</formula>
    </cfRule>
  </conditionalFormatting>
  <conditionalFormatting sqref="AD8:AD9">
    <cfRule type="cellIs" dxfId="312" priority="8" operator="greaterThan">
      <formula>99</formula>
    </cfRule>
  </conditionalFormatting>
  <conditionalFormatting sqref="AD8:AD9">
    <cfRule type="cellIs" dxfId="311" priority="7" operator="greaterThan">
      <formula>0.99</formula>
    </cfRule>
  </conditionalFormatting>
  <conditionalFormatting sqref="AK12:AK35">
    <cfRule type="cellIs" dxfId="310" priority="6" operator="greaterThan">
      <formula>$AK$8</formula>
    </cfRule>
  </conditionalFormatting>
  <conditionalFormatting sqref="AS12:AS35">
    <cfRule type="containsText" dxfId="309" priority="1" operator="containsText" text="N/A">
      <formula>NOT(ISERROR(SEARCH("N/A",AS12)))</formula>
    </cfRule>
    <cfRule type="cellIs" dxfId="308" priority="4" operator="equal">
      <formula>0</formula>
    </cfRule>
  </conditionalFormatting>
  <conditionalFormatting sqref="AS12:AS35">
    <cfRule type="cellIs" dxfId="307" priority="3" operator="greaterThanOrEqual">
      <formula>1185</formula>
    </cfRule>
  </conditionalFormatting>
  <conditionalFormatting sqref="AS12:AS35">
    <cfRule type="cellIs" dxfId="306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7030A0"/>
  </sheetPr>
  <dimension ref="A2:BB87"/>
  <sheetViews>
    <sheetView topLeftCell="A40" zoomScaleNormal="100" workbookViewId="0">
      <selection activeCell="B58" sqref="B58:B60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136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148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43203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27573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12'!S35</f>
        <v>91356530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12'!AI35</f>
        <v>14855417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65</v>
      </c>
      <c r="H12" s="155">
        <f t="shared" ref="H12:H35" si="0">G12/1.42</f>
        <v>45.774647887323944</v>
      </c>
      <c r="I12" s="155">
        <v>60</v>
      </c>
      <c r="J12" s="41" t="s">
        <v>88</v>
      </c>
      <c r="K12" s="41">
        <f>L12-(2/1.42)</f>
        <v>40.845070422535215</v>
      </c>
      <c r="L12" s="42">
        <f>(G12-5)/1.42</f>
        <v>42.253521126760567</v>
      </c>
      <c r="M12" s="41">
        <f>L12+(6/1.42)</f>
        <v>46.478873239436624</v>
      </c>
      <c r="N12" s="43">
        <v>14</v>
      </c>
      <c r="O12" s="44" t="s">
        <v>89</v>
      </c>
      <c r="P12" s="44">
        <v>11.4</v>
      </c>
      <c r="Q12" s="158">
        <v>153</v>
      </c>
      <c r="R12" s="158"/>
      <c r="S12" s="158">
        <v>91359948</v>
      </c>
      <c r="T12" s="45">
        <f>IF(ISBLANK(S12),"-",S12-S11)</f>
        <v>3418</v>
      </c>
      <c r="U12" s="46">
        <f>T12*24/1000</f>
        <v>82.031999999999996</v>
      </c>
      <c r="V12" s="46">
        <f>T12/1000</f>
        <v>3.4180000000000001</v>
      </c>
      <c r="W12" s="96">
        <v>6</v>
      </c>
      <c r="X12" s="96">
        <f t="shared" ref="X12:X35" si="1">W12</f>
        <v>6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14856594</v>
      </c>
      <c r="AJ12" s="45">
        <f>IF(ISBLANK(AI12),"-",AI12-AI11)</f>
        <v>1177</v>
      </c>
      <c r="AK12" s="48">
        <f>AJ12/V12</f>
        <v>344.35342305441776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6</v>
      </c>
      <c r="G13" s="118">
        <v>68</v>
      </c>
      <c r="H13" s="155">
        <f t="shared" si="0"/>
        <v>47.887323943661976</v>
      </c>
      <c r="I13" s="155">
        <v>65</v>
      </c>
      <c r="J13" s="41" t="s">
        <v>88</v>
      </c>
      <c r="K13" s="41">
        <f t="shared" ref="K13:K35" si="3">L13-(2/1.42)</f>
        <v>42.95774647887324</v>
      </c>
      <c r="L13" s="42">
        <f>(G13-5)/1.42</f>
        <v>44.366197183098592</v>
      </c>
      <c r="M13" s="41">
        <f>L13+(6/1.42)</f>
        <v>48.591549295774648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91363860</v>
      </c>
      <c r="T13" s="45">
        <f t="shared" ref="T13:T35" si="4">IF(ISBLANK(S13),"-",S13-S12)</f>
        <v>3912</v>
      </c>
      <c r="U13" s="46">
        <f t="shared" ref="U13:U36" si="5">T13*24/1000</f>
        <v>93.888000000000005</v>
      </c>
      <c r="V13" s="46">
        <f t="shared" ref="V13:V36" si="6">T13/1000</f>
        <v>3.9119999999999999</v>
      </c>
      <c r="W13" s="96">
        <v>7.5</v>
      </c>
      <c r="X13" s="96">
        <f t="shared" si="1"/>
        <v>7.5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14857658</v>
      </c>
      <c r="AJ13" s="45">
        <f t="shared" ref="AJ13:AJ35" si="7">IF(ISBLANK(AI13),"-",AI13-AI12)</f>
        <v>1064</v>
      </c>
      <c r="AK13" s="48">
        <f t="shared" ref="AK13:AK35" si="8">AJ13/V13</f>
        <v>271.98364008179959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</v>
      </c>
      <c r="AS13" s="159"/>
      <c r="AT13" s="159">
        <f t="shared" ref="AT13:AT34" si="9">AS13-AS12</f>
        <v>0</v>
      </c>
      <c r="AU13" s="120">
        <v>1.02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8</v>
      </c>
      <c r="G14" s="118">
        <v>83</v>
      </c>
      <c r="H14" s="155">
        <f t="shared" si="0"/>
        <v>58.450704225352112</v>
      </c>
      <c r="I14" s="155">
        <v>80</v>
      </c>
      <c r="J14" s="41" t="s">
        <v>88</v>
      </c>
      <c r="K14" s="41">
        <f t="shared" si="3"/>
        <v>53.521126760563384</v>
      </c>
      <c r="L14" s="42">
        <f>(G14-5)/1.42</f>
        <v>54.929577464788736</v>
      </c>
      <c r="M14" s="41">
        <f>L14+(6/1.42)</f>
        <v>59.154929577464792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91366760</v>
      </c>
      <c r="T14" s="45">
        <f t="shared" si="4"/>
        <v>2900</v>
      </c>
      <c r="U14" s="46">
        <f t="shared" si="5"/>
        <v>69.599999999999994</v>
      </c>
      <c r="V14" s="46">
        <f t="shared" si="6"/>
        <v>2.9</v>
      </c>
      <c r="W14" s="96">
        <v>9.5</v>
      </c>
      <c r="X14" s="96">
        <f t="shared" si="1"/>
        <v>9.5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14858723</v>
      </c>
      <c r="AJ14" s="45">
        <f t="shared" si="7"/>
        <v>1065</v>
      </c>
      <c r="AK14" s="48">
        <f t="shared" si="8"/>
        <v>367.24137931034483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115</v>
      </c>
      <c r="R15" s="158"/>
      <c r="S15" s="158">
        <v>91371720</v>
      </c>
      <c r="T15" s="45">
        <f t="shared" si="4"/>
        <v>4960</v>
      </c>
      <c r="U15" s="46">
        <f t="shared" si="5"/>
        <v>119.04</v>
      </c>
      <c r="V15" s="46">
        <f t="shared" si="6"/>
        <v>4.96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0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14859782</v>
      </c>
      <c r="AJ15" s="45">
        <f t="shared" si="7"/>
        <v>1059</v>
      </c>
      <c r="AK15" s="48">
        <f t="shared" si="8"/>
        <v>213.50806451612902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123</v>
      </c>
      <c r="R16" s="158"/>
      <c r="S16" s="158">
        <v>91376200</v>
      </c>
      <c r="T16" s="45">
        <f t="shared" si="4"/>
        <v>4480</v>
      </c>
      <c r="U16" s="46">
        <f t="shared" si="5"/>
        <v>107.52</v>
      </c>
      <c r="V16" s="46">
        <f t="shared" si="6"/>
        <v>4.4800000000000004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14860815</v>
      </c>
      <c r="AJ16" s="45">
        <f t="shared" si="7"/>
        <v>1033</v>
      </c>
      <c r="AK16" s="48">
        <f t="shared" si="8"/>
        <v>230.58035714285711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80</v>
      </c>
      <c r="H17" s="155">
        <f t="shared" si="0"/>
        <v>56.338028169014088</v>
      </c>
      <c r="I17" s="155">
        <v>79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126</v>
      </c>
      <c r="R17" s="158"/>
      <c r="S17" s="158">
        <v>91380789</v>
      </c>
      <c r="T17" s="45">
        <f t="shared" si="4"/>
        <v>4589</v>
      </c>
      <c r="U17" s="46">
        <f t="shared" si="5"/>
        <v>110.136</v>
      </c>
      <c r="V17" s="46">
        <f t="shared" si="6"/>
        <v>4.5890000000000004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0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14861903</v>
      </c>
      <c r="AJ17" s="45">
        <f t="shared" si="7"/>
        <v>1088</v>
      </c>
      <c r="AK17" s="48">
        <f t="shared" si="8"/>
        <v>237.08869034648069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128</v>
      </c>
      <c r="R18" s="158"/>
      <c r="S18" s="158">
        <v>91385633</v>
      </c>
      <c r="T18" s="45">
        <f t="shared" si="4"/>
        <v>4844</v>
      </c>
      <c r="U18" s="46">
        <f t="shared" si="5"/>
        <v>116.256</v>
      </c>
      <c r="V18" s="46">
        <f t="shared" si="6"/>
        <v>4.8440000000000003</v>
      </c>
      <c r="W18" s="96">
        <v>9.1999999999999993</v>
      </c>
      <c r="X18" s="96">
        <f t="shared" si="1"/>
        <v>9.1999999999999993</v>
      </c>
      <c r="Y18" s="97" t="s">
        <v>168</v>
      </c>
      <c r="Z18" s="159">
        <v>0</v>
      </c>
      <c r="AA18" s="159">
        <v>1047</v>
      </c>
      <c r="AB18" s="159">
        <v>1187</v>
      </c>
      <c r="AC18" s="159">
        <v>0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14863102</v>
      </c>
      <c r="AJ18" s="45">
        <f t="shared" si="7"/>
        <v>1199</v>
      </c>
      <c r="AK18" s="48">
        <f t="shared" si="8"/>
        <v>247.52270850536746</v>
      </c>
      <c r="AL18" s="156">
        <v>0</v>
      </c>
      <c r="AM18" s="156">
        <v>1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77</v>
      </c>
      <c r="H19" s="155">
        <f t="shared" si="0"/>
        <v>54.225352112676056</v>
      </c>
      <c r="I19" s="155">
        <v>78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91389523</v>
      </c>
      <c r="T19" s="45">
        <f t="shared" si="4"/>
        <v>3890</v>
      </c>
      <c r="U19" s="46">
        <f>T19*24/1000</f>
        <v>93.36</v>
      </c>
      <c r="V19" s="46">
        <f t="shared" si="6"/>
        <v>3.89</v>
      </c>
      <c r="W19" s="96">
        <v>8.4</v>
      </c>
      <c r="X19" s="96">
        <f t="shared" si="1"/>
        <v>8.4</v>
      </c>
      <c r="Y19" s="97" t="s">
        <v>168</v>
      </c>
      <c r="Z19" s="159">
        <v>0</v>
      </c>
      <c r="AA19" s="159">
        <v>1047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14864327</v>
      </c>
      <c r="AJ19" s="45">
        <f t="shared" si="7"/>
        <v>1225</v>
      </c>
      <c r="AK19" s="48">
        <f t="shared" si="8"/>
        <v>314.91002570694087</v>
      </c>
      <c r="AL19" s="156">
        <v>0</v>
      </c>
      <c r="AM19" s="156">
        <v>1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76</v>
      </c>
      <c r="H20" s="155">
        <f t="shared" si="0"/>
        <v>53.521126760563384</v>
      </c>
      <c r="I20" s="155">
        <v>78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127</v>
      </c>
      <c r="R20" s="158"/>
      <c r="S20" s="158">
        <v>91393529</v>
      </c>
      <c r="T20" s="45">
        <f t="shared" si="4"/>
        <v>4006</v>
      </c>
      <c r="U20" s="46">
        <f t="shared" si="5"/>
        <v>96.144000000000005</v>
      </c>
      <c r="V20" s="46">
        <f t="shared" si="6"/>
        <v>4.0060000000000002</v>
      </c>
      <c r="W20" s="96">
        <v>7.7</v>
      </c>
      <c r="X20" s="96">
        <f t="shared" si="1"/>
        <v>7.7</v>
      </c>
      <c r="Y20" s="97" t="s">
        <v>168</v>
      </c>
      <c r="Z20" s="159">
        <v>0</v>
      </c>
      <c r="AA20" s="159">
        <v>1047</v>
      </c>
      <c r="AB20" s="159">
        <v>1187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14865534</v>
      </c>
      <c r="AJ20" s="45">
        <f t="shared" si="7"/>
        <v>1207</v>
      </c>
      <c r="AK20" s="48">
        <f t="shared" si="8"/>
        <v>301.29805292061906</v>
      </c>
      <c r="AL20" s="156">
        <v>0</v>
      </c>
      <c r="AM20" s="156">
        <v>1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76</v>
      </c>
      <c r="H21" s="155">
        <f t="shared" si="0"/>
        <v>53.521126760563384</v>
      </c>
      <c r="I21" s="155">
        <v>77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91397266</v>
      </c>
      <c r="T21" s="45">
        <f t="shared" si="4"/>
        <v>3737</v>
      </c>
      <c r="U21" s="46">
        <f t="shared" si="5"/>
        <v>89.688000000000002</v>
      </c>
      <c r="V21" s="46">
        <f t="shared" si="6"/>
        <v>3.7370000000000001</v>
      </c>
      <c r="W21" s="96">
        <v>7</v>
      </c>
      <c r="X21" s="96">
        <f t="shared" si="1"/>
        <v>7</v>
      </c>
      <c r="Y21" s="97" t="s">
        <v>168</v>
      </c>
      <c r="Z21" s="159">
        <v>0</v>
      </c>
      <c r="AA21" s="159">
        <v>1047</v>
      </c>
      <c r="AB21" s="159">
        <v>1187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14866733</v>
      </c>
      <c r="AJ21" s="45">
        <f t="shared" si="7"/>
        <v>1199</v>
      </c>
      <c r="AK21" s="48">
        <f t="shared" si="8"/>
        <v>320.84559807332084</v>
      </c>
      <c r="AL21" s="156">
        <v>0</v>
      </c>
      <c r="AM21" s="156">
        <v>1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75</v>
      </c>
      <c r="H22" s="155">
        <f t="shared" si="0"/>
        <v>52.816901408450704</v>
      </c>
      <c r="I22" s="155">
        <v>77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8">
        <v>127</v>
      </c>
      <c r="R22" s="158"/>
      <c r="S22" s="158">
        <v>91401020</v>
      </c>
      <c r="T22" s="45">
        <f t="shared" si="4"/>
        <v>3754</v>
      </c>
      <c r="U22" s="46">
        <f t="shared" si="5"/>
        <v>90.096000000000004</v>
      </c>
      <c r="V22" s="46">
        <f t="shared" si="6"/>
        <v>3.754</v>
      </c>
      <c r="W22" s="96">
        <v>6.4</v>
      </c>
      <c r="X22" s="96">
        <f>W22</f>
        <v>6.4</v>
      </c>
      <c r="Y22" s="97" t="s">
        <v>168</v>
      </c>
      <c r="Z22" s="159">
        <v>0</v>
      </c>
      <c r="AA22" s="159">
        <v>1037</v>
      </c>
      <c r="AB22" s="159">
        <v>1187</v>
      </c>
      <c r="AC22" s="159">
        <v>0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14867923</v>
      </c>
      <c r="AJ22" s="45">
        <f t="shared" si="7"/>
        <v>1190</v>
      </c>
      <c r="AK22" s="48">
        <f t="shared" si="8"/>
        <v>316.99520511454449</v>
      </c>
      <c r="AL22" s="156">
        <v>0</v>
      </c>
      <c r="AM22" s="156">
        <v>1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75</v>
      </c>
      <c r="H23" s="155">
        <f t="shared" si="0"/>
        <v>52.816901408450704</v>
      </c>
      <c r="I23" s="155">
        <v>76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91404663</v>
      </c>
      <c r="T23" s="45">
        <f t="shared" si="4"/>
        <v>3643</v>
      </c>
      <c r="U23" s="46">
        <f>T23*24/1000</f>
        <v>87.432000000000002</v>
      </c>
      <c r="V23" s="46">
        <f t="shared" si="6"/>
        <v>3.6429999999999998</v>
      </c>
      <c r="W23" s="96">
        <v>5.7</v>
      </c>
      <c r="X23" s="96">
        <f t="shared" si="1"/>
        <v>5.7</v>
      </c>
      <c r="Y23" s="97" t="s">
        <v>168</v>
      </c>
      <c r="Z23" s="159">
        <v>0</v>
      </c>
      <c r="AA23" s="159">
        <v>1037</v>
      </c>
      <c r="AB23" s="159">
        <v>1187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14869142</v>
      </c>
      <c r="AJ23" s="45">
        <f t="shared" si="7"/>
        <v>1219</v>
      </c>
      <c r="AK23" s="48">
        <f t="shared" si="8"/>
        <v>334.61432884984902</v>
      </c>
      <c r="AL23" s="156">
        <v>0</v>
      </c>
      <c r="AM23" s="156">
        <v>1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4</v>
      </c>
      <c r="G24" s="118">
        <v>75</v>
      </c>
      <c r="H24" s="155">
        <f t="shared" si="0"/>
        <v>52.816901408450704</v>
      </c>
      <c r="I24" s="155">
        <v>75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91408444</v>
      </c>
      <c r="T24" s="45">
        <f t="shared" si="4"/>
        <v>3781</v>
      </c>
      <c r="U24" s="46">
        <f>T24*24/1000</f>
        <v>90.744</v>
      </c>
      <c r="V24" s="46">
        <f t="shared" si="6"/>
        <v>3.7810000000000001</v>
      </c>
      <c r="W24" s="96">
        <v>5.0999999999999996</v>
      </c>
      <c r="X24" s="96">
        <f t="shared" si="1"/>
        <v>5.0999999999999996</v>
      </c>
      <c r="Y24" s="97" t="s">
        <v>168</v>
      </c>
      <c r="Z24" s="159">
        <v>0</v>
      </c>
      <c r="AA24" s="159">
        <v>1037</v>
      </c>
      <c r="AB24" s="159">
        <v>1187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14870310</v>
      </c>
      <c r="AJ24" s="45">
        <f t="shared" si="7"/>
        <v>1168</v>
      </c>
      <c r="AK24" s="48">
        <f t="shared" si="8"/>
        <v>308.91298598254428</v>
      </c>
      <c r="AL24" s="156">
        <v>0</v>
      </c>
      <c r="AM24" s="156">
        <v>1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3</v>
      </c>
      <c r="G25" s="118">
        <v>75</v>
      </c>
      <c r="H25" s="155">
        <f>G25/1.42</f>
        <v>52.816901408450704</v>
      </c>
      <c r="I25" s="155">
        <v>74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91412604</v>
      </c>
      <c r="T25" s="45">
        <f t="shared" si="4"/>
        <v>4160</v>
      </c>
      <c r="U25" s="46">
        <f t="shared" si="5"/>
        <v>99.84</v>
      </c>
      <c r="V25" s="46">
        <f t="shared" si="6"/>
        <v>4.16</v>
      </c>
      <c r="W25" s="96">
        <v>4.5999999999999996</v>
      </c>
      <c r="X25" s="96">
        <f t="shared" si="1"/>
        <v>4.5999999999999996</v>
      </c>
      <c r="Y25" s="97" t="s">
        <v>168</v>
      </c>
      <c r="Z25" s="159">
        <v>0</v>
      </c>
      <c r="AA25" s="159">
        <v>1016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14871516</v>
      </c>
      <c r="AJ25" s="45">
        <f t="shared" si="7"/>
        <v>1206</v>
      </c>
      <c r="AK25" s="48">
        <f t="shared" si="8"/>
        <v>289.90384615384613</v>
      </c>
      <c r="AL25" s="156">
        <v>0</v>
      </c>
      <c r="AM25" s="156">
        <v>1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1.05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2</v>
      </c>
      <c r="G26" s="118">
        <v>76</v>
      </c>
      <c r="H26" s="155">
        <f>G26/1.42</f>
        <v>53.521126760563384</v>
      </c>
      <c r="I26" s="155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91416103</v>
      </c>
      <c r="T26" s="45">
        <f t="shared" si="4"/>
        <v>3499</v>
      </c>
      <c r="U26" s="46">
        <f t="shared" si="5"/>
        <v>83.975999999999999</v>
      </c>
      <c r="V26" s="46">
        <f t="shared" si="6"/>
        <v>3.4990000000000001</v>
      </c>
      <c r="W26" s="96">
        <v>4.2</v>
      </c>
      <c r="X26" s="96">
        <f t="shared" si="1"/>
        <v>4.2</v>
      </c>
      <c r="Y26" s="97" t="s">
        <v>168</v>
      </c>
      <c r="Z26" s="159">
        <v>0</v>
      </c>
      <c r="AA26" s="159">
        <v>1016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14872663</v>
      </c>
      <c r="AJ26" s="45">
        <f t="shared" si="7"/>
        <v>1147</v>
      </c>
      <c r="AK26" s="48">
        <f t="shared" si="8"/>
        <v>327.80794512717921</v>
      </c>
      <c r="AL26" s="156">
        <v>0</v>
      </c>
      <c r="AM26" s="156">
        <v>1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75</v>
      </c>
      <c r="H27" s="155">
        <f t="shared" si="0"/>
        <v>52.816901408450704</v>
      </c>
      <c r="I27" s="155">
        <v>74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126</v>
      </c>
      <c r="R27" s="158"/>
      <c r="S27" s="158">
        <v>91419920</v>
      </c>
      <c r="T27" s="45">
        <f t="shared" si="4"/>
        <v>3817</v>
      </c>
      <c r="U27" s="46">
        <f t="shared" si="5"/>
        <v>91.608000000000004</v>
      </c>
      <c r="V27" s="46">
        <f t="shared" si="6"/>
        <v>3.8170000000000002</v>
      </c>
      <c r="W27" s="96">
        <v>3.7</v>
      </c>
      <c r="X27" s="96">
        <f t="shared" si="1"/>
        <v>3.7</v>
      </c>
      <c r="Y27" s="97" t="s">
        <v>168</v>
      </c>
      <c r="Z27" s="159">
        <v>0</v>
      </c>
      <c r="AA27" s="159">
        <v>1016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14873827</v>
      </c>
      <c r="AJ27" s="45">
        <f>IF(ISBLANK(AI27),"-",AI27-AI26)</f>
        <v>1164</v>
      </c>
      <c r="AK27" s="48">
        <f t="shared" si="8"/>
        <v>304.95153261723868</v>
      </c>
      <c r="AL27" s="156">
        <v>0</v>
      </c>
      <c r="AM27" s="156">
        <v>1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75</v>
      </c>
      <c r="H28" s="155">
        <f t="shared" si="0"/>
        <v>52.816901408450704</v>
      </c>
      <c r="I28" s="155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126</v>
      </c>
      <c r="R28" s="158"/>
      <c r="S28" s="158">
        <v>91423685</v>
      </c>
      <c r="T28" s="45">
        <f t="shared" si="4"/>
        <v>3765</v>
      </c>
      <c r="U28" s="46">
        <f t="shared" si="5"/>
        <v>90.36</v>
      </c>
      <c r="V28" s="46">
        <f t="shared" si="6"/>
        <v>3.7650000000000001</v>
      </c>
      <c r="W28" s="96">
        <v>3.3</v>
      </c>
      <c r="X28" s="96">
        <f t="shared" si="1"/>
        <v>3.3</v>
      </c>
      <c r="Y28" s="97" t="s">
        <v>168</v>
      </c>
      <c r="Z28" s="159">
        <v>0</v>
      </c>
      <c r="AA28" s="159">
        <v>1015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14875009</v>
      </c>
      <c r="AJ28" s="45">
        <f t="shared" si="7"/>
        <v>1182</v>
      </c>
      <c r="AK28" s="48">
        <f>AJ27/V28</f>
        <v>309.1633466135458</v>
      </c>
      <c r="AL28" s="156">
        <v>0</v>
      </c>
      <c r="AM28" s="156">
        <v>1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74</v>
      </c>
      <c r="H29" s="155">
        <f t="shared" si="0"/>
        <v>52.112676056338032</v>
      </c>
      <c r="I29" s="155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124</v>
      </c>
      <c r="R29" s="158"/>
      <c r="S29" s="158">
        <v>91427270</v>
      </c>
      <c r="T29" s="45">
        <f t="shared" si="4"/>
        <v>3585</v>
      </c>
      <c r="U29" s="46">
        <f t="shared" si="5"/>
        <v>86.04</v>
      </c>
      <c r="V29" s="46">
        <f t="shared" si="6"/>
        <v>3.585</v>
      </c>
      <c r="W29" s="96">
        <v>2.9</v>
      </c>
      <c r="X29" s="96">
        <f t="shared" si="1"/>
        <v>2.9</v>
      </c>
      <c r="Y29" s="97" t="s">
        <v>168</v>
      </c>
      <c r="Z29" s="159">
        <v>0</v>
      </c>
      <c r="AA29" s="159">
        <v>1015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14876171</v>
      </c>
      <c r="AJ29" s="45">
        <f t="shared" si="7"/>
        <v>1162</v>
      </c>
      <c r="AK29" s="48">
        <f>AJ28/V29</f>
        <v>329.70711297071131</v>
      </c>
      <c r="AL29" s="156">
        <v>0</v>
      </c>
      <c r="AM29" s="156">
        <v>1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71</v>
      </c>
      <c r="H30" s="155">
        <f t="shared" si="0"/>
        <v>50</v>
      </c>
      <c r="I30" s="155">
        <v>70</v>
      </c>
      <c r="J30" s="41" t="s">
        <v>88</v>
      </c>
      <c r="K30" s="41">
        <f t="shared" si="3"/>
        <v>46.478873239436624</v>
      </c>
      <c r="L30" s="42">
        <f t="shared" si="13"/>
        <v>47.887323943661976</v>
      </c>
      <c r="M30" s="41">
        <f t="shared" si="12"/>
        <v>52.112676056338032</v>
      </c>
      <c r="N30" s="43">
        <v>18</v>
      </c>
      <c r="O30" s="44" t="s">
        <v>100</v>
      </c>
      <c r="P30" s="44">
        <v>16.600000000000001</v>
      </c>
      <c r="Q30" s="158">
        <v>124</v>
      </c>
      <c r="R30" s="158"/>
      <c r="S30" s="158">
        <v>91429825</v>
      </c>
      <c r="T30" s="45">
        <f t="shared" si="4"/>
        <v>2555</v>
      </c>
      <c r="U30" s="46">
        <f t="shared" si="5"/>
        <v>61.32</v>
      </c>
      <c r="V30" s="46">
        <f t="shared" si="6"/>
        <v>2.5550000000000002</v>
      </c>
      <c r="W30" s="96">
        <v>2.5</v>
      </c>
      <c r="X30" s="96">
        <f t="shared" si="1"/>
        <v>2.5</v>
      </c>
      <c r="Y30" s="97" t="s">
        <v>168</v>
      </c>
      <c r="Z30" s="159">
        <v>0</v>
      </c>
      <c r="AA30" s="159">
        <v>1015</v>
      </c>
      <c r="AB30" s="159">
        <v>1187</v>
      </c>
      <c r="AC30" s="159">
        <v>0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14877331</v>
      </c>
      <c r="AJ30" s="45">
        <f t="shared" si="7"/>
        <v>1160</v>
      </c>
      <c r="AK30" s="48">
        <f t="shared" si="8"/>
        <v>454.01174168297456</v>
      </c>
      <c r="AL30" s="156">
        <v>0</v>
      </c>
      <c r="AM30" s="156">
        <v>1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 t="s">
        <v>212</v>
      </c>
      <c r="E31" s="155" t="e">
        <f t="shared" si="2"/>
        <v>#VALUE!</v>
      </c>
      <c r="F31" s="155">
        <v>-3</v>
      </c>
      <c r="G31" s="118">
        <v>71</v>
      </c>
      <c r="H31" s="155">
        <f t="shared" si="0"/>
        <v>50</v>
      </c>
      <c r="I31" s="155">
        <v>70</v>
      </c>
      <c r="J31" s="41" t="s">
        <v>88</v>
      </c>
      <c r="K31" s="41">
        <f t="shared" si="3"/>
        <v>46.478873239436624</v>
      </c>
      <c r="L31" s="42">
        <f t="shared" si="13"/>
        <v>47.887323943661976</v>
      </c>
      <c r="M31" s="41">
        <f t="shared" si="12"/>
        <v>52.112676056338032</v>
      </c>
      <c r="N31" s="43">
        <v>18</v>
      </c>
      <c r="O31" s="44" t="s">
        <v>100</v>
      </c>
      <c r="P31" s="44">
        <v>16.600000000000001</v>
      </c>
      <c r="Q31" s="158" t="s">
        <v>212</v>
      </c>
      <c r="R31" s="158"/>
      <c r="S31" s="158">
        <v>91433219</v>
      </c>
      <c r="T31" s="45">
        <f t="shared" si="4"/>
        <v>3394</v>
      </c>
      <c r="U31" s="46">
        <f t="shared" si="5"/>
        <v>81.456000000000003</v>
      </c>
      <c r="V31" s="46">
        <f t="shared" si="6"/>
        <v>3.3940000000000001</v>
      </c>
      <c r="W31" s="96">
        <v>2</v>
      </c>
      <c r="X31" s="96">
        <f t="shared" si="1"/>
        <v>2</v>
      </c>
      <c r="Y31" s="97" t="s">
        <v>168</v>
      </c>
      <c r="Z31" s="159">
        <v>0</v>
      </c>
      <c r="AA31" s="159">
        <v>1016</v>
      </c>
      <c r="AB31" s="159">
        <v>1187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14878486</v>
      </c>
      <c r="AJ31" s="45">
        <f t="shared" si="7"/>
        <v>1155</v>
      </c>
      <c r="AK31" s="48">
        <f t="shared" si="8"/>
        <v>340.30642309958751</v>
      </c>
      <c r="AL31" s="156">
        <v>0</v>
      </c>
      <c r="AM31" s="156">
        <v>1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-4</v>
      </c>
      <c r="G32" s="118">
        <v>69</v>
      </c>
      <c r="H32" s="155">
        <f t="shared" si="0"/>
        <v>48.591549295774648</v>
      </c>
      <c r="I32" s="155">
        <v>69</v>
      </c>
      <c r="J32" s="41" t="s">
        <v>88</v>
      </c>
      <c r="K32" s="41">
        <f t="shared" si="3"/>
        <v>45.070422535211272</v>
      </c>
      <c r="L32" s="42">
        <f t="shared" si="13"/>
        <v>46.478873239436624</v>
      </c>
      <c r="M32" s="41">
        <f t="shared" si="12"/>
        <v>50.70422535211268</v>
      </c>
      <c r="N32" s="43">
        <v>18</v>
      </c>
      <c r="O32" s="44" t="s">
        <v>100</v>
      </c>
      <c r="P32" s="44">
        <v>16.100000000000001</v>
      </c>
      <c r="Q32" s="158" t="s">
        <v>212</v>
      </c>
      <c r="R32" s="158"/>
      <c r="S32" s="158">
        <v>91436825</v>
      </c>
      <c r="T32" s="45">
        <f t="shared" si="4"/>
        <v>3606</v>
      </c>
      <c r="U32" s="46">
        <f t="shared" si="5"/>
        <v>86.543999999999997</v>
      </c>
      <c r="V32" s="46">
        <f t="shared" si="6"/>
        <v>3.6059999999999999</v>
      </c>
      <c r="W32" s="96">
        <v>1.5</v>
      </c>
      <c r="X32" s="96">
        <f t="shared" si="1"/>
        <v>1.5</v>
      </c>
      <c r="Y32" s="97" t="s">
        <v>168</v>
      </c>
      <c r="Z32" s="159">
        <v>0</v>
      </c>
      <c r="AA32" s="159">
        <v>1015</v>
      </c>
      <c r="AB32" s="159">
        <v>1185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14879657</v>
      </c>
      <c r="AJ32" s="45">
        <f t="shared" si="7"/>
        <v>1171</v>
      </c>
      <c r="AK32" s="48">
        <f t="shared" si="8"/>
        <v>324.73655019412092</v>
      </c>
      <c r="AL32" s="156">
        <v>0</v>
      </c>
      <c r="AM32" s="156">
        <v>1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72</v>
      </c>
      <c r="H33" s="155">
        <f t="shared" si="0"/>
        <v>50.70422535211268</v>
      </c>
      <c r="I33" s="155">
        <v>70</v>
      </c>
      <c r="J33" s="41" t="s">
        <v>88</v>
      </c>
      <c r="K33" s="41">
        <f t="shared" si="3"/>
        <v>47.183098591549296</v>
      </c>
      <c r="L33" s="42">
        <f t="shared" si="13"/>
        <v>48.591549295774648</v>
      </c>
      <c r="M33" s="41">
        <f t="shared" si="12"/>
        <v>52.816901408450704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91440402</v>
      </c>
      <c r="T33" s="45">
        <f t="shared" si="4"/>
        <v>3577</v>
      </c>
      <c r="U33" s="46">
        <f t="shared" si="5"/>
        <v>85.847999999999999</v>
      </c>
      <c r="V33" s="46">
        <f t="shared" si="6"/>
        <v>3.577</v>
      </c>
      <c r="W33" s="96">
        <v>1.4</v>
      </c>
      <c r="X33" s="96">
        <f t="shared" si="1"/>
        <v>1.4</v>
      </c>
      <c r="Y33" s="97" t="s">
        <v>141</v>
      </c>
      <c r="Z33" s="159">
        <v>0</v>
      </c>
      <c r="AA33" s="159">
        <v>0</v>
      </c>
      <c r="AB33" s="159">
        <v>1186</v>
      </c>
      <c r="AC33" s="159">
        <v>0</v>
      </c>
      <c r="AD33" s="159">
        <v>1186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14880756</v>
      </c>
      <c r="AJ33" s="45">
        <f t="shared" si="7"/>
        <v>1099</v>
      </c>
      <c r="AK33" s="48">
        <f t="shared" si="8"/>
        <v>307.2407045009785</v>
      </c>
      <c r="AL33" s="156">
        <v>0</v>
      </c>
      <c r="AM33" s="156">
        <v>0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74</v>
      </c>
      <c r="H34" s="155">
        <f t="shared" si="0"/>
        <v>52.112676056338032</v>
      </c>
      <c r="I34" s="155">
        <v>70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8">
        <v>133</v>
      </c>
      <c r="R34" s="158"/>
      <c r="S34" s="158">
        <v>91443348</v>
      </c>
      <c r="T34" s="45">
        <f t="shared" si="4"/>
        <v>2946</v>
      </c>
      <c r="U34" s="46">
        <f t="shared" si="5"/>
        <v>70.703999999999994</v>
      </c>
      <c r="V34" s="46">
        <f t="shared" si="6"/>
        <v>2.9460000000000002</v>
      </c>
      <c r="W34" s="96">
        <v>1.6</v>
      </c>
      <c r="X34" s="96">
        <f t="shared" si="1"/>
        <v>1.6</v>
      </c>
      <c r="Y34" s="97" t="s">
        <v>141</v>
      </c>
      <c r="Z34" s="159">
        <v>0</v>
      </c>
      <c r="AA34" s="159">
        <v>0</v>
      </c>
      <c r="AB34" s="159">
        <v>1186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14881800</v>
      </c>
      <c r="AJ34" s="45">
        <f t="shared" si="7"/>
        <v>1044</v>
      </c>
      <c r="AK34" s="48">
        <f t="shared" si="8"/>
        <v>354.37881873727088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0.2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72</v>
      </c>
      <c r="H35" s="155">
        <f t="shared" si="0"/>
        <v>50.70422535211268</v>
      </c>
      <c r="I35" s="155">
        <v>70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8">
        <v>130</v>
      </c>
      <c r="R35" s="158"/>
      <c r="S35" s="158">
        <v>91447004</v>
      </c>
      <c r="T35" s="45">
        <f t="shared" si="4"/>
        <v>3656</v>
      </c>
      <c r="U35" s="46">
        <f t="shared" si="5"/>
        <v>87.744</v>
      </c>
      <c r="V35" s="46">
        <f t="shared" si="6"/>
        <v>3.6560000000000001</v>
      </c>
      <c r="W35" s="96">
        <v>2.7</v>
      </c>
      <c r="X35" s="96">
        <f t="shared" si="1"/>
        <v>2.7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14882990</v>
      </c>
      <c r="AJ35" s="45">
        <f t="shared" si="7"/>
        <v>1190</v>
      </c>
      <c r="AK35" s="48">
        <f t="shared" si="8"/>
        <v>325.49234135667393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0.2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90474</v>
      </c>
      <c r="U36" s="46">
        <f t="shared" si="5"/>
        <v>2171.3760000000002</v>
      </c>
      <c r="V36" s="46">
        <f t="shared" si="6"/>
        <v>90.474000000000004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27573</v>
      </c>
      <c r="AK36" s="61">
        <f>$AJ$36/$V36</f>
        <v>304.76158896478546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1.0250000000000001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15" t="s">
        <v>231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230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200" t="s">
        <v>196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142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156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157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185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232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159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'APR 6'!$B$54</f>
        <v>TARGET DISCHARGE PRESSURE SET TO 78 PSI @ 5:01 PM TO 7:01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'[2]FEB 6'!$B$54</f>
        <v>TARGET DISCHARGE PRESSURE SET TO 76 PSI @ 7:01 PM TO 8:01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162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233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163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4" t="s">
        <v>181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E12:F35 H12:I35 AF12:AH35 T12:V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"/>
    <protectedRange sqref="R3:W3" name="Range1_16_1_1_1_1_1_1_2_2_2_2_2_2_2_2_2_2_2_2_2_2_2_2_2_2_2_2_2_2_2_1_2_2_2_2_2_2_2_2_2_2_3_2_2_2_2_2_2_2_2_2_2_1_1_1_1_2_2_1_1_1_1_1_1_1_1_1_1_1_1_1_2_1_1_1_1_1_1_2_1_1_1_1_2_1_1"/>
    <protectedRange sqref="R4:W4" name="Range1_16_1_1_1_1_1_1_2_2_2_2_2_2_2_2_2_2_2_2_2_2_2_2_2_2_2_2_2_2_2_1_2_2_2_2_2_2_2_2_2_2_3_2_2_2_2_2_2_2_2_2_2_1_1_1_1_2_2_1_1_1_1_1_1_1_1_1_1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05" priority="5" operator="containsText" text="N/A">
      <formula>NOT(ISERROR(SEARCH("N/A",Z12)))</formula>
    </cfRule>
    <cfRule type="cellIs" dxfId="304" priority="17" operator="equal">
      <formula>0</formula>
    </cfRule>
  </conditionalFormatting>
  <conditionalFormatting sqref="Z12:AG35">
    <cfRule type="cellIs" dxfId="303" priority="16" operator="greaterThanOrEqual">
      <formula>1185</formula>
    </cfRule>
  </conditionalFormatting>
  <conditionalFormatting sqref="Z12:AG35">
    <cfRule type="cellIs" dxfId="302" priority="15" operator="between">
      <formula>0.1</formula>
      <formula>1184</formula>
    </cfRule>
  </conditionalFormatting>
  <conditionalFormatting sqref="Z8:Z9 AT12:AT35 AL36:AQ36 AL12:AR35">
    <cfRule type="cellIs" dxfId="301" priority="14" operator="equal">
      <formula>0</formula>
    </cfRule>
  </conditionalFormatting>
  <conditionalFormatting sqref="Z8:Z9 AT12:AT35 AL36:AQ36 AL12:AR35">
    <cfRule type="cellIs" dxfId="300" priority="13" operator="greaterThan">
      <formula>1179</formula>
    </cfRule>
  </conditionalFormatting>
  <conditionalFormatting sqref="Z8:Z9 AT12:AT35 AL36:AQ36 AL12:AR35">
    <cfRule type="cellIs" dxfId="299" priority="12" operator="greaterThan">
      <formula>99</formula>
    </cfRule>
  </conditionalFormatting>
  <conditionalFormatting sqref="Z8:Z9 AT12:AT35 AL36:AQ36 AL12:AR35">
    <cfRule type="cellIs" dxfId="298" priority="11" operator="greaterThan">
      <formula>0.99</formula>
    </cfRule>
  </conditionalFormatting>
  <conditionalFormatting sqref="AD8:AD9">
    <cfRule type="cellIs" dxfId="297" priority="10" operator="equal">
      <formula>0</formula>
    </cfRule>
  </conditionalFormatting>
  <conditionalFormatting sqref="AD8:AD9">
    <cfRule type="cellIs" dxfId="296" priority="9" operator="greaterThan">
      <formula>1179</formula>
    </cfRule>
  </conditionalFormatting>
  <conditionalFormatting sqref="AD8:AD9">
    <cfRule type="cellIs" dxfId="295" priority="8" operator="greaterThan">
      <formula>99</formula>
    </cfRule>
  </conditionalFormatting>
  <conditionalFormatting sqref="AD8:AD9">
    <cfRule type="cellIs" dxfId="294" priority="7" operator="greaterThan">
      <formula>0.99</formula>
    </cfRule>
  </conditionalFormatting>
  <conditionalFormatting sqref="AK12:AK35">
    <cfRule type="cellIs" dxfId="293" priority="6" operator="greaterThan">
      <formula>$AK$8</formula>
    </cfRule>
  </conditionalFormatting>
  <conditionalFormatting sqref="AS12:AS35">
    <cfRule type="containsText" dxfId="292" priority="1" operator="containsText" text="N/A">
      <formula>NOT(ISERROR(SEARCH("N/A",AS12)))</formula>
    </cfRule>
    <cfRule type="cellIs" dxfId="291" priority="4" operator="equal">
      <formula>0</formula>
    </cfRule>
  </conditionalFormatting>
  <conditionalFormatting sqref="AS12:AS35">
    <cfRule type="cellIs" dxfId="290" priority="3" operator="greaterThanOrEqual">
      <formula>1185</formula>
    </cfRule>
  </conditionalFormatting>
  <conditionalFormatting sqref="AS12:AS35">
    <cfRule type="cellIs" dxfId="289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7030A0"/>
  </sheetPr>
  <dimension ref="A2:BB87"/>
  <sheetViews>
    <sheetView topLeftCell="A43" zoomScaleNormal="100" workbookViewId="0">
      <selection activeCell="B59" sqref="B59:B61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151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43204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27773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13'!S35</f>
        <v>91447004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13'!AI35</f>
        <v>14882990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72</v>
      </c>
      <c r="H12" s="155">
        <f t="shared" ref="H12:H35" si="0">G12/1.42</f>
        <v>50.70422535211268</v>
      </c>
      <c r="I12" s="155">
        <v>68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141</v>
      </c>
      <c r="R12" s="158"/>
      <c r="S12" s="158">
        <v>91450262</v>
      </c>
      <c r="T12" s="45">
        <f>IF(ISBLANK(S12),"-",S12-S11)</f>
        <v>3258</v>
      </c>
      <c r="U12" s="46">
        <f>T12*24/1000</f>
        <v>78.191999999999993</v>
      </c>
      <c r="V12" s="46">
        <f>T12/1000</f>
        <v>3.258</v>
      </c>
      <c r="W12" s="96">
        <v>3.9</v>
      </c>
      <c r="X12" s="96">
        <f t="shared" ref="X12:X35" si="1">W12</f>
        <v>3.9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14884080</v>
      </c>
      <c r="AJ12" s="45">
        <f>IF(ISBLANK(AI12),"-",AI12-AI11)</f>
        <v>1090</v>
      </c>
      <c r="AK12" s="48">
        <f>AJ12/V12</f>
        <v>334.56108041743403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74</v>
      </c>
      <c r="H13" s="155">
        <f t="shared" si="0"/>
        <v>52.112676056338032</v>
      </c>
      <c r="I13" s="155">
        <v>70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8">
        <v>138</v>
      </c>
      <c r="R13" s="158"/>
      <c r="S13" s="158">
        <v>91453486</v>
      </c>
      <c r="T13" s="45">
        <f t="shared" ref="T13:T35" si="4">IF(ISBLANK(S13),"-",S13-S12)</f>
        <v>3224</v>
      </c>
      <c r="U13" s="46">
        <f t="shared" ref="U13:U36" si="5">T13*24/1000</f>
        <v>77.376000000000005</v>
      </c>
      <c r="V13" s="46">
        <f t="shared" ref="V13:V36" si="6">T13/1000</f>
        <v>3.2240000000000002</v>
      </c>
      <c r="W13" s="96">
        <v>5.2</v>
      </c>
      <c r="X13" s="96">
        <f t="shared" si="1"/>
        <v>5.2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14885164</v>
      </c>
      <c r="AJ13" s="45">
        <f t="shared" ref="AJ13:AJ35" si="7">IF(ISBLANK(AI13),"-",AI13-AI12)</f>
        <v>1084</v>
      </c>
      <c r="AK13" s="48">
        <f t="shared" ref="AK13:AK35" si="8">AJ13/V13</f>
        <v>336.22828784119105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1.1000000000000001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74</v>
      </c>
      <c r="H14" s="155">
        <f t="shared" si="0"/>
        <v>52.112676056338032</v>
      </c>
      <c r="I14" s="155">
        <v>70</v>
      </c>
      <c r="J14" s="41" t="s">
        <v>88</v>
      </c>
      <c r="K14" s="41">
        <f t="shared" si="3"/>
        <v>47.183098591549296</v>
      </c>
      <c r="L14" s="42">
        <f>(G14-5)/1.42</f>
        <v>48.591549295774648</v>
      </c>
      <c r="M14" s="41">
        <f>L14+(6/1.42)</f>
        <v>52.816901408450704</v>
      </c>
      <c r="N14" s="43">
        <v>14</v>
      </c>
      <c r="O14" s="44" t="s">
        <v>89</v>
      </c>
      <c r="P14" s="44">
        <v>11.2</v>
      </c>
      <c r="Q14" s="158">
        <v>138</v>
      </c>
      <c r="R14" s="158"/>
      <c r="S14" s="158">
        <v>91457154</v>
      </c>
      <c r="T14" s="45">
        <f t="shared" si="4"/>
        <v>3668</v>
      </c>
      <c r="U14" s="46">
        <f t="shared" si="5"/>
        <v>88.031999999999996</v>
      </c>
      <c r="V14" s="46">
        <f t="shared" si="6"/>
        <v>3.6680000000000001</v>
      </c>
      <c r="W14" s="96">
        <v>6.4</v>
      </c>
      <c r="X14" s="96">
        <f t="shared" si="1"/>
        <v>6.4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14886330</v>
      </c>
      <c r="AJ14" s="45">
        <f t="shared" si="7"/>
        <v>1166</v>
      </c>
      <c r="AK14" s="48">
        <f t="shared" si="8"/>
        <v>317.88440567066522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70</v>
      </c>
      <c r="H15" s="155">
        <f t="shared" si="0"/>
        <v>49.295774647887328</v>
      </c>
      <c r="I15" s="155">
        <v>68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8">
        <v>140</v>
      </c>
      <c r="R15" s="158"/>
      <c r="S15" s="158">
        <v>91460582</v>
      </c>
      <c r="T15" s="45">
        <f t="shared" si="4"/>
        <v>3428</v>
      </c>
      <c r="U15" s="46">
        <f t="shared" si="5"/>
        <v>82.272000000000006</v>
      </c>
      <c r="V15" s="46">
        <f t="shared" si="6"/>
        <v>3.4279999999999999</v>
      </c>
      <c r="W15" s="96">
        <v>7.9</v>
      </c>
      <c r="X15" s="96">
        <f t="shared" si="1"/>
        <v>7.9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0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14887472</v>
      </c>
      <c r="AJ15" s="45">
        <f t="shared" si="7"/>
        <v>1142</v>
      </c>
      <c r="AK15" s="48">
        <f t="shared" si="8"/>
        <v>333.13885647607935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80</v>
      </c>
      <c r="H16" s="155">
        <f t="shared" si="0"/>
        <v>56.338028169014088</v>
      </c>
      <c r="I16" s="155">
        <v>78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>
        <v>126</v>
      </c>
      <c r="R16" s="158"/>
      <c r="S16" s="158">
        <v>91463864</v>
      </c>
      <c r="T16" s="45">
        <f t="shared" si="4"/>
        <v>3282</v>
      </c>
      <c r="U16" s="46">
        <f t="shared" si="5"/>
        <v>78.768000000000001</v>
      </c>
      <c r="V16" s="46">
        <f t="shared" si="6"/>
        <v>3.282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14888586</v>
      </c>
      <c r="AJ16" s="45">
        <f t="shared" si="7"/>
        <v>1114</v>
      </c>
      <c r="AK16" s="48">
        <f t="shared" si="8"/>
        <v>339.42717854966486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77</v>
      </c>
      <c r="H17" s="155">
        <f t="shared" si="0"/>
        <v>54.225352112676056</v>
      </c>
      <c r="I17" s="155">
        <v>75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91467980</v>
      </c>
      <c r="T17" s="45">
        <f t="shared" si="4"/>
        <v>4116</v>
      </c>
      <c r="U17" s="46">
        <f t="shared" si="5"/>
        <v>98.784000000000006</v>
      </c>
      <c r="V17" s="46">
        <f t="shared" si="6"/>
        <v>4.1159999999999997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0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14889738</v>
      </c>
      <c r="AJ17" s="45">
        <f t="shared" si="7"/>
        <v>1152</v>
      </c>
      <c r="AK17" s="48">
        <f t="shared" si="8"/>
        <v>279.88338192419826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1.05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79</v>
      </c>
      <c r="H18" s="155">
        <f t="shared" si="0"/>
        <v>55.633802816901408</v>
      </c>
      <c r="I18" s="155">
        <v>76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130</v>
      </c>
      <c r="R18" s="158"/>
      <c r="S18" s="158">
        <v>91474244</v>
      </c>
      <c r="T18" s="45">
        <f t="shared" si="4"/>
        <v>6264</v>
      </c>
      <c r="U18" s="46">
        <f t="shared" si="5"/>
        <v>150.33600000000001</v>
      </c>
      <c r="V18" s="46">
        <f t="shared" si="6"/>
        <v>6.2640000000000002</v>
      </c>
      <c r="W18" s="96">
        <v>9</v>
      </c>
      <c r="X18" s="96">
        <f t="shared" si="1"/>
        <v>9</v>
      </c>
      <c r="Y18" s="97" t="s">
        <v>168</v>
      </c>
      <c r="Z18" s="159">
        <v>1026</v>
      </c>
      <c r="AA18" s="159">
        <v>0</v>
      </c>
      <c r="AB18" s="159">
        <v>1187</v>
      </c>
      <c r="AC18" s="159">
        <v>0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14890840</v>
      </c>
      <c r="AJ18" s="45">
        <f t="shared" si="7"/>
        <v>1102</v>
      </c>
      <c r="AK18" s="48">
        <f t="shared" si="8"/>
        <v>175.92592592592592</v>
      </c>
      <c r="AL18" s="156">
        <v>1</v>
      </c>
      <c r="AM18" s="156">
        <v>0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76</v>
      </c>
      <c r="H19" s="155">
        <f t="shared" si="0"/>
        <v>53.521126760563384</v>
      </c>
      <c r="I19" s="155">
        <v>74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8">
        <v>131</v>
      </c>
      <c r="R19" s="158"/>
      <c r="S19" s="158">
        <v>91478364</v>
      </c>
      <c r="T19" s="45">
        <f t="shared" si="4"/>
        <v>4120</v>
      </c>
      <c r="U19" s="46">
        <f>T19*24/1000</f>
        <v>98.88</v>
      </c>
      <c r="V19" s="46">
        <f t="shared" si="6"/>
        <v>4.12</v>
      </c>
      <c r="W19" s="96">
        <v>8.5</v>
      </c>
      <c r="X19" s="96">
        <f t="shared" si="1"/>
        <v>8.5</v>
      </c>
      <c r="Y19" s="97" t="s">
        <v>168</v>
      </c>
      <c r="Z19" s="159">
        <v>1027</v>
      </c>
      <c r="AA19" s="159">
        <v>0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14892077</v>
      </c>
      <c r="AJ19" s="45">
        <f t="shared" si="7"/>
        <v>1237</v>
      </c>
      <c r="AK19" s="48">
        <f t="shared" si="8"/>
        <v>300.24271844660194</v>
      </c>
      <c r="AL19" s="156">
        <v>1</v>
      </c>
      <c r="AM19" s="156">
        <v>0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75</v>
      </c>
      <c r="H20" s="155">
        <f t="shared" si="0"/>
        <v>52.816901408450704</v>
      </c>
      <c r="I20" s="155">
        <v>73</v>
      </c>
      <c r="J20" s="41" t="s">
        <v>88</v>
      </c>
      <c r="K20" s="41">
        <f t="shared" si="3"/>
        <v>51.408450704225352</v>
      </c>
      <c r="L20" s="42">
        <f t="shared" si="10"/>
        <v>52.816901408450704</v>
      </c>
      <c r="M20" s="41">
        <f t="shared" si="11"/>
        <v>54.236901408450706</v>
      </c>
      <c r="N20" s="43">
        <v>19</v>
      </c>
      <c r="O20" s="44" t="s">
        <v>100</v>
      </c>
      <c r="P20" s="44">
        <v>18.399999999999999</v>
      </c>
      <c r="Q20" s="158">
        <v>130</v>
      </c>
      <c r="R20" s="158"/>
      <c r="S20" s="158">
        <v>91482324</v>
      </c>
      <c r="T20" s="45">
        <f t="shared" si="4"/>
        <v>3960</v>
      </c>
      <c r="U20" s="46">
        <f t="shared" si="5"/>
        <v>95.04</v>
      </c>
      <c r="V20" s="46">
        <f t="shared" si="6"/>
        <v>3.96</v>
      </c>
      <c r="W20" s="96">
        <v>7.8</v>
      </c>
      <c r="X20" s="96">
        <f t="shared" si="1"/>
        <v>7.8</v>
      </c>
      <c r="Y20" s="97" t="s">
        <v>168</v>
      </c>
      <c r="Z20" s="159">
        <v>1027</v>
      </c>
      <c r="AA20" s="159">
        <v>0</v>
      </c>
      <c r="AB20" s="159">
        <v>1186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14893219</v>
      </c>
      <c r="AJ20" s="45">
        <f t="shared" si="7"/>
        <v>1142</v>
      </c>
      <c r="AK20" s="48">
        <f t="shared" si="8"/>
        <v>288.38383838383839</v>
      </c>
      <c r="AL20" s="156">
        <v>1</v>
      </c>
      <c r="AM20" s="156">
        <v>0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75</v>
      </c>
      <c r="H21" s="155">
        <f t="shared" si="0"/>
        <v>52.816901408450704</v>
      </c>
      <c r="I21" s="155">
        <v>72</v>
      </c>
      <c r="J21" s="41" t="s">
        <v>88</v>
      </c>
      <c r="K21" s="41">
        <f t="shared" si="3"/>
        <v>51.408450704225352</v>
      </c>
      <c r="L21" s="42">
        <f t="shared" si="10"/>
        <v>52.816901408450704</v>
      </c>
      <c r="M21" s="41">
        <f t="shared" si="11"/>
        <v>54.236901408450706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91485947</v>
      </c>
      <c r="T21" s="45">
        <f t="shared" si="4"/>
        <v>3623</v>
      </c>
      <c r="U21" s="46">
        <f t="shared" si="5"/>
        <v>86.951999999999998</v>
      </c>
      <c r="V21" s="46">
        <f t="shared" si="6"/>
        <v>3.6230000000000002</v>
      </c>
      <c r="W21" s="96">
        <v>7.2</v>
      </c>
      <c r="X21" s="96">
        <f t="shared" si="1"/>
        <v>7.2</v>
      </c>
      <c r="Y21" s="97" t="s">
        <v>168</v>
      </c>
      <c r="Z21" s="159">
        <v>1027</v>
      </c>
      <c r="AA21" s="159">
        <v>0</v>
      </c>
      <c r="AB21" s="159">
        <v>1186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14894431</v>
      </c>
      <c r="AJ21" s="45">
        <f t="shared" si="7"/>
        <v>1212</v>
      </c>
      <c r="AK21" s="48">
        <f t="shared" si="8"/>
        <v>334.52939552856748</v>
      </c>
      <c r="AL21" s="156">
        <v>1</v>
      </c>
      <c r="AM21" s="156">
        <v>0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0.98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75</v>
      </c>
      <c r="H22" s="155">
        <f t="shared" si="0"/>
        <v>52.816901408450704</v>
      </c>
      <c r="I22" s="155">
        <v>71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91489791</v>
      </c>
      <c r="T22" s="45">
        <f t="shared" si="4"/>
        <v>3844</v>
      </c>
      <c r="U22" s="46">
        <f t="shared" si="5"/>
        <v>92.256</v>
      </c>
      <c r="V22" s="46">
        <f t="shared" si="6"/>
        <v>3.8439999999999999</v>
      </c>
      <c r="W22" s="96">
        <v>6.6</v>
      </c>
      <c r="X22" s="96">
        <f>W22</f>
        <v>6.6</v>
      </c>
      <c r="Y22" s="97" t="s">
        <v>168</v>
      </c>
      <c r="Z22" s="159">
        <v>1046</v>
      </c>
      <c r="AA22" s="159">
        <v>0</v>
      </c>
      <c r="AB22" s="159">
        <v>1187</v>
      </c>
      <c r="AC22" s="159">
        <v>0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14895694</v>
      </c>
      <c r="AJ22" s="45">
        <f t="shared" si="7"/>
        <v>1263</v>
      </c>
      <c r="AK22" s="48">
        <f t="shared" si="8"/>
        <v>328.5639958376691</v>
      </c>
      <c r="AL22" s="156">
        <v>1</v>
      </c>
      <c r="AM22" s="156">
        <v>0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 t="s">
        <v>212</v>
      </c>
      <c r="E23" s="155" t="e">
        <f t="shared" si="2"/>
        <v>#VALUE!</v>
      </c>
      <c r="F23" s="155">
        <v>2</v>
      </c>
      <c r="G23" s="118">
        <v>74</v>
      </c>
      <c r="H23" s="155">
        <f t="shared" si="0"/>
        <v>52.112676056338032</v>
      </c>
      <c r="I23" s="155">
        <v>72</v>
      </c>
      <c r="J23" s="41" t="s">
        <v>88</v>
      </c>
      <c r="K23" s="41">
        <f t="shared" si="3"/>
        <v>50.70422535211268</v>
      </c>
      <c r="L23" s="42">
        <f t="shared" si="10"/>
        <v>52.112676056338032</v>
      </c>
      <c r="M23" s="41">
        <f t="shared" si="11"/>
        <v>53.532676056338033</v>
      </c>
      <c r="N23" s="43">
        <v>19</v>
      </c>
      <c r="O23" s="44" t="s">
        <v>100</v>
      </c>
      <c r="P23" s="44">
        <v>17.3</v>
      </c>
      <c r="Q23" s="158" t="s">
        <v>212</v>
      </c>
      <c r="R23" s="158"/>
      <c r="S23" s="158">
        <v>91493368</v>
      </c>
      <c r="T23" s="45">
        <f t="shared" si="4"/>
        <v>3577</v>
      </c>
      <c r="U23" s="46">
        <f>T23*24/1000</f>
        <v>85.847999999999999</v>
      </c>
      <c r="V23" s="46">
        <f t="shared" si="6"/>
        <v>3.577</v>
      </c>
      <c r="W23" s="96">
        <v>5.9</v>
      </c>
      <c r="X23" s="96">
        <f t="shared" si="1"/>
        <v>5.9</v>
      </c>
      <c r="Y23" s="97" t="s">
        <v>168</v>
      </c>
      <c r="Z23" s="159">
        <v>1047</v>
      </c>
      <c r="AA23" s="159">
        <v>0</v>
      </c>
      <c r="AB23" s="159">
        <v>1187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14896813</v>
      </c>
      <c r="AJ23" s="45">
        <f t="shared" si="7"/>
        <v>1119</v>
      </c>
      <c r="AK23" s="48">
        <f t="shared" si="8"/>
        <v>312.83198210791164</v>
      </c>
      <c r="AL23" s="156">
        <v>1</v>
      </c>
      <c r="AM23" s="156">
        <v>0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 t="s">
        <v>212</v>
      </c>
      <c r="E24" s="155" t="e">
        <f t="shared" si="2"/>
        <v>#VALUE!</v>
      </c>
      <c r="F24" s="155">
        <v>1</v>
      </c>
      <c r="G24" s="118">
        <v>75</v>
      </c>
      <c r="H24" s="155">
        <f t="shared" si="0"/>
        <v>52.816901408450704</v>
      </c>
      <c r="I24" s="155">
        <v>71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 t="s">
        <v>212</v>
      </c>
      <c r="R24" s="158"/>
      <c r="S24" s="158">
        <v>91497261</v>
      </c>
      <c r="T24" s="45">
        <f t="shared" si="4"/>
        <v>3893</v>
      </c>
      <c r="U24" s="46">
        <f>T24*24/1000</f>
        <v>93.432000000000002</v>
      </c>
      <c r="V24" s="46">
        <f t="shared" si="6"/>
        <v>3.8929999999999998</v>
      </c>
      <c r="W24" s="96">
        <v>5.2</v>
      </c>
      <c r="X24" s="96">
        <f t="shared" si="1"/>
        <v>5.2</v>
      </c>
      <c r="Y24" s="97" t="s">
        <v>168</v>
      </c>
      <c r="Z24" s="159">
        <v>1047</v>
      </c>
      <c r="AA24" s="159">
        <v>0</v>
      </c>
      <c r="AB24" s="159">
        <v>1188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14898019</v>
      </c>
      <c r="AJ24" s="45">
        <f t="shared" si="7"/>
        <v>1206</v>
      </c>
      <c r="AK24" s="48">
        <f t="shared" si="8"/>
        <v>309.78679681479582</v>
      </c>
      <c r="AL24" s="156">
        <v>1</v>
      </c>
      <c r="AM24" s="156">
        <v>0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75</v>
      </c>
      <c r="H25" s="155">
        <f>G25/1.42</f>
        <v>52.816901408450704</v>
      </c>
      <c r="I25" s="155">
        <v>71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91501298</v>
      </c>
      <c r="T25" s="45">
        <f t="shared" si="4"/>
        <v>4037</v>
      </c>
      <c r="U25" s="46">
        <f t="shared" si="5"/>
        <v>96.888000000000005</v>
      </c>
      <c r="V25" s="46">
        <f t="shared" si="6"/>
        <v>4.0369999999999999</v>
      </c>
      <c r="W25" s="96">
        <v>4.5999999999999996</v>
      </c>
      <c r="X25" s="96">
        <f t="shared" si="1"/>
        <v>4.5999999999999996</v>
      </c>
      <c r="Y25" s="97" t="s">
        <v>168</v>
      </c>
      <c r="Z25" s="159">
        <v>1026</v>
      </c>
      <c r="AA25" s="159">
        <v>0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14899202</v>
      </c>
      <c r="AJ25" s="45">
        <f t="shared" si="7"/>
        <v>1183</v>
      </c>
      <c r="AK25" s="48">
        <f t="shared" si="8"/>
        <v>293.03938568243746</v>
      </c>
      <c r="AL25" s="156">
        <v>1</v>
      </c>
      <c r="AM25" s="156">
        <v>0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1.02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75</v>
      </c>
      <c r="H26" s="155">
        <f>G26/1.42</f>
        <v>52.816901408450704</v>
      </c>
      <c r="I26" s="155">
        <v>71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91505398</v>
      </c>
      <c r="T26" s="45">
        <f t="shared" si="4"/>
        <v>4100</v>
      </c>
      <c r="U26" s="46">
        <f t="shared" si="5"/>
        <v>98.4</v>
      </c>
      <c r="V26" s="46">
        <f t="shared" si="6"/>
        <v>4.0999999999999996</v>
      </c>
      <c r="W26" s="96">
        <v>4.2</v>
      </c>
      <c r="X26" s="96">
        <f t="shared" si="1"/>
        <v>4.2</v>
      </c>
      <c r="Y26" s="97" t="s">
        <v>168</v>
      </c>
      <c r="Z26" s="159">
        <v>1016</v>
      </c>
      <c r="AA26" s="159">
        <v>0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14900355</v>
      </c>
      <c r="AJ26" s="45">
        <f t="shared" si="7"/>
        <v>1153</v>
      </c>
      <c r="AK26" s="48">
        <f t="shared" si="8"/>
        <v>281.21951219512198</v>
      </c>
      <c r="AL26" s="156">
        <v>1</v>
      </c>
      <c r="AM26" s="156">
        <v>0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77</v>
      </c>
      <c r="H27" s="155">
        <f t="shared" si="0"/>
        <v>54.225352112676056</v>
      </c>
      <c r="I27" s="155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134</v>
      </c>
      <c r="R27" s="158"/>
      <c r="S27" s="158">
        <v>91510027</v>
      </c>
      <c r="T27" s="45">
        <f t="shared" si="4"/>
        <v>4629</v>
      </c>
      <c r="U27" s="46">
        <f t="shared" si="5"/>
        <v>111.096</v>
      </c>
      <c r="V27" s="46">
        <f t="shared" si="6"/>
        <v>4.6289999999999996</v>
      </c>
      <c r="W27" s="96">
        <v>3.7</v>
      </c>
      <c r="X27" s="96">
        <f t="shared" si="1"/>
        <v>3.7</v>
      </c>
      <c r="Y27" s="97" t="s">
        <v>168</v>
      </c>
      <c r="Z27" s="159">
        <v>1015</v>
      </c>
      <c r="AA27" s="159">
        <v>0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14901535</v>
      </c>
      <c r="AJ27" s="45">
        <f>IF(ISBLANK(AI27),"-",AI27-AI26)</f>
        <v>1180</v>
      </c>
      <c r="AK27" s="48">
        <f t="shared" si="8"/>
        <v>254.91466839490172</v>
      </c>
      <c r="AL27" s="156">
        <v>1</v>
      </c>
      <c r="AM27" s="156">
        <v>0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75</v>
      </c>
      <c r="H28" s="155">
        <f t="shared" si="0"/>
        <v>52.816901408450704</v>
      </c>
      <c r="I28" s="155">
        <v>74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132</v>
      </c>
      <c r="R28" s="158"/>
      <c r="S28" s="158">
        <v>91514639</v>
      </c>
      <c r="T28" s="45">
        <f t="shared" si="4"/>
        <v>4612</v>
      </c>
      <c r="U28" s="46">
        <f t="shared" si="5"/>
        <v>110.688</v>
      </c>
      <c r="V28" s="46">
        <f t="shared" si="6"/>
        <v>4.6120000000000001</v>
      </c>
      <c r="W28" s="96">
        <v>3.4</v>
      </c>
      <c r="X28" s="96">
        <f t="shared" si="1"/>
        <v>3.4</v>
      </c>
      <c r="Y28" s="97" t="s">
        <v>168</v>
      </c>
      <c r="Z28" s="159">
        <v>1015</v>
      </c>
      <c r="AA28" s="159">
        <v>0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14902733</v>
      </c>
      <c r="AJ28" s="45">
        <f t="shared" si="7"/>
        <v>1198</v>
      </c>
      <c r="AK28" s="48">
        <f>AJ27/V28</f>
        <v>255.85429314830876</v>
      </c>
      <c r="AL28" s="156">
        <v>1</v>
      </c>
      <c r="AM28" s="156">
        <v>0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-3</v>
      </c>
      <c r="G29" s="118">
        <v>75</v>
      </c>
      <c r="H29" s="155">
        <f t="shared" si="0"/>
        <v>52.816901408450704</v>
      </c>
      <c r="I29" s="155">
        <v>74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132</v>
      </c>
      <c r="R29" s="158"/>
      <c r="S29" s="158">
        <v>91518939</v>
      </c>
      <c r="T29" s="45">
        <f t="shared" si="4"/>
        <v>4300</v>
      </c>
      <c r="U29" s="46">
        <f t="shared" si="5"/>
        <v>103.2</v>
      </c>
      <c r="V29" s="46">
        <f t="shared" si="6"/>
        <v>4.3</v>
      </c>
      <c r="W29" s="96">
        <v>3</v>
      </c>
      <c r="X29" s="96">
        <f t="shared" si="1"/>
        <v>3</v>
      </c>
      <c r="Y29" s="97" t="s">
        <v>168</v>
      </c>
      <c r="Z29" s="159">
        <v>1016</v>
      </c>
      <c r="AA29" s="159">
        <v>0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14903880</v>
      </c>
      <c r="AJ29" s="45">
        <f t="shared" si="7"/>
        <v>1147</v>
      </c>
      <c r="AK29" s="48">
        <f>AJ28/V29</f>
        <v>278.60465116279073</v>
      </c>
      <c r="AL29" s="156">
        <v>1</v>
      </c>
      <c r="AM29" s="156">
        <v>0</v>
      </c>
      <c r="AN29" s="156">
        <v>1</v>
      </c>
      <c r="AO29" s="156">
        <v>0</v>
      </c>
      <c r="AP29" s="156">
        <v>1</v>
      </c>
      <c r="AQ29" s="156">
        <v>11</v>
      </c>
      <c r="AR29" s="156">
        <v>0</v>
      </c>
      <c r="AS29" s="159"/>
      <c r="AT29" s="159">
        <f t="shared" si="9"/>
        <v>0</v>
      </c>
      <c r="AU29" s="161">
        <v>1.06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-3</v>
      </c>
      <c r="G30" s="118">
        <v>76</v>
      </c>
      <c r="H30" s="155">
        <f t="shared" si="0"/>
        <v>53.521126760563384</v>
      </c>
      <c r="I30" s="155">
        <v>74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132</v>
      </c>
      <c r="R30" s="158"/>
      <c r="S30" s="158">
        <v>91523308</v>
      </c>
      <c r="T30" s="45">
        <f t="shared" si="4"/>
        <v>4369</v>
      </c>
      <c r="U30" s="46">
        <f t="shared" si="5"/>
        <v>104.85599999999999</v>
      </c>
      <c r="V30" s="46">
        <f t="shared" si="6"/>
        <v>4.3689999999999998</v>
      </c>
      <c r="W30" s="96">
        <v>2.7</v>
      </c>
      <c r="X30" s="96">
        <f t="shared" si="1"/>
        <v>2.7</v>
      </c>
      <c r="Y30" s="97" t="s">
        <v>168</v>
      </c>
      <c r="Z30" s="159">
        <v>1015</v>
      </c>
      <c r="AA30" s="159">
        <v>0</v>
      </c>
      <c r="AB30" s="159">
        <v>1186</v>
      </c>
      <c r="AC30" s="159">
        <v>0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14905071</v>
      </c>
      <c r="AJ30" s="45">
        <f t="shared" si="7"/>
        <v>1191</v>
      </c>
      <c r="AK30" s="48">
        <f t="shared" si="8"/>
        <v>272.6024261844816</v>
      </c>
      <c r="AL30" s="156">
        <v>1</v>
      </c>
      <c r="AM30" s="156">
        <v>0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-3</v>
      </c>
      <c r="G31" s="118">
        <v>76</v>
      </c>
      <c r="H31" s="155">
        <f t="shared" si="0"/>
        <v>53.521126760563384</v>
      </c>
      <c r="I31" s="155">
        <v>75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131</v>
      </c>
      <c r="R31" s="158"/>
      <c r="S31" s="158">
        <v>91528081</v>
      </c>
      <c r="T31" s="45">
        <f t="shared" si="4"/>
        <v>4773</v>
      </c>
      <c r="U31" s="46">
        <f t="shared" si="5"/>
        <v>114.55200000000001</v>
      </c>
      <c r="V31" s="46">
        <f t="shared" si="6"/>
        <v>4.7729999999999997</v>
      </c>
      <c r="W31" s="96">
        <v>2.5</v>
      </c>
      <c r="X31" s="96">
        <f t="shared" si="1"/>
        <v>2.5</v>
      </c>
      <c r="Y31" s="97" t="s">
        <v>168</v>
      </c>
      <c r="Z31" s="159">
        <v>1015</v>
      </c>
      <c r="AA31" s="159">
        <v>0</v>
      </c>
      <c r="AB31" s="159">
        <v>1186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14906246</v>
      </c>
      <c r="AJ31" s="45">
        <f t="shared" si="7"/>
        <v>1175</v>
      </c>
      <c r="AK31" s="48">
        <f t="shared" si="8"/>
        <v>246.17640896710665</v>
      </c>
      <c r="AL31" s="156">
        <v>1</v>
      </c>
      <c r="AM31" s="156">
        <v>0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-4</v>
      </c>
      <c r="G32" s="118">
        <v>76</v>
      </c>
      <c r="H32" s="155">
        <f t="shared" si="0"/>
        <v>53.521126760563384</v>
      </c>
      <c r="I32" s="155">
        <v>75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131</v>
      </c>
      <c r="R32" s="158"/>
      <c r="S32" s="158">
        <v>91532501</v>
      </c>
      <c r="T32" s="45">
        <f t="shared" si="4"/>
        <v>4420</v>
      </c>
      <c r="U32" s="46">
        <f t="shared" si="5"/>
        <v>106.08</v>
      </c>
      <c r="V32" s="46">
        <f t="shared" si="6"/>
        <v>4.42</v>
      </c>
      <c r="W32" s="96">
        <v>2.2000000000000002</v>
      </c>
      <c r="X32" s="96">
        <f t="shared" si="1"/>
        <v>2.2000000000000002</v>
      </c>
      <c r="Y32" s="97" t="s">
        <v>168</v>
      </c>
      <c r="Z32" s="159">
        <v>1015</v>
      </c>
      <c r="AA32" s="159">
        <v>0</v>
      </c>
      <c r="AB32" s="159">
        <v>1187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14907393</v>
      </c>
      <c r="AJ32" s="45">
        <f t="shared" si="7"/>
        <v>1147</v>
      </c>
      <c r="AK32" s="48">
        <f t="shared" si="8"/>
        <v>259.50226244343889</v>
      </c>
      <c r="AL32" s="156">
        <v>1</v>
      </c>
      <c r="AM32" s="156">
        <v>0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 t="s">
        <v>212</v>
      </c>
      <c r="E33" s="155" t="e">
        <f t="shared" si="2"/>
        <v>#VALUE!</v>
      </c>
      <c r="F33" s="155">
        <v>0</v>
      </c>
      <c r="G33" s="118">
        <v>78</v>
      </c>
      <c r="H33" s="155">
        <f t="shared" si="0"/>
        <v>54.929577464788736</v>
      </c>
      <c r="I33" s="155">
        <v>76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 t="s">
        <v>212</v>
      </c>
      <c r="R33" s="158"/>
      <c r="S33" s="158">
        <v>91537405</v>
      </c>
      <c r="T33" s="45">
        <f t="shared" si="4"/>
        <v>4904</v>
      </c>
      <c r="U33" s="46">
        <f t="shared" si="5"/>
        <v>117.696</v>
      </c>
      <c r="V33" s="46">
        <f t="shared" si="6"/>
        <v>4.9039999999999999</v>
      </c>
      <c r="W33" s="96">
        <v>2.1</v>
      </c>
      <c r="X33" s="96">
        <f t="shared" si="1"/>
        <v>2.1</v>
      </c>
      <c r="Y33" s="97" t="s">
        <v>168</v>
      </c>
      <c r="Z33" s="159">
        <v>1015</v>
      </c>
      <c r="AA33" s="159">
        <v>0</v>
      </c>
      <c r="AB33" s="159">
        <v>1187</v>
      </c>
      <c r="AC33" s="159">
        <v>0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14908613</v>
      </c>
      <c r="AJ33" s="45">
        <f t="shared" si="7"/>
        <v>1220</v>
      </c>
      <c r="AK33" s="48">
        <f t="shared" si="8"/>
        <v>248.77650897226755</v>
      </c>
      <c r="AL33" s="156">
        <v>1</v>
      </c>
      <c r="AM33" s="156">
        <v>0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78</v>
      </c>
      <c r="H34" s="155">
        <f t="shared" si="0"/>
        <v>54.929577464788736</v>
      </c>
      <c r="I34" s="155">
        <v>77</v>
      </c>
      <c r="J34" s="41" t="s">
        <v>88</v>
      </c>
      <c r="K34" s="41">
        <f>L34-(2/1.42)</f>
        <v>50</v>
      </c>
      <c r="L34" s="42">
        <f>(G34-5)/1.42</f>
        <v>51.408450704225352</v>
      </c>
      <c r="M34" s="41">
        <f t="shared" si="12"/>
        <v>55.633802816901408</v>
      </c>
      <c r="N34" s="43">
        <v>14</v>
      </c>
      <c r="O34" s="44" t="s">
        <v>116</v>
      </c>
      <c r="P34" s="44">
        <v>11.9</v>
      </c>
      <c r="Q34" s="158">
        <v>134</v>
      </c>
      <c r="R34" s="158"/>
      <c r="S34" s="158">
        <v>91541733</v>
      </c>
      <c r="T34" s="45">
        <f t="shared" si="4"/>
        <v>4328</v>
      </c>
      <c r="U34" s="46">
        <f t="shared" si="5"/>
        <v>103.872</v>
      </c>
      <c r="V34" s="46">
        <f t="shared" si="6"/>
        <v>4.3280000000000003</v>
      </c>
      <c r="W34" s="96">
        <v>2.2999999999999998</v>
      </c>
      <c r="X34" s="96">
        <f t="shared" si="1"/>
        <v>2.2999999999999998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14909699</v>
      </c>
      <c r="AJ34" s="45">
        <f t="shared" si="7"/>
        <v>1086</v>
      </c>
      <c r="AK34" s="48">
        <f t="shared" si="8"/>
        <v>250.92421441774491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77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138</v>
      </c>
      <c r="R35" s="158"/>
      <c r="S35" s="158">
        <v>91545513</v>
      </c>
      <c r="T35" s="45">
        <f t="shared" si="4"/>
        <v>3780</v>
      </c>
      <c r="U35" s="46">
        <f t="shared" si="5"/>
        <v>90.72</v>
      </c>
      <c r="V35" s="46">
        <f t="shared" si="6"/>
        <v>3.78</v>
      </c>
      <c r="W35" s="96">
        <v>3</v>
      </c>
      <c r="X35" s="96">
        <f t="shared" si="1"/>
        <v>3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14910763</v>
      </c>
      <c r="AJ35" s="45">
        <f t="shared" si="7"/>
        <v>1064</v>
      </c>
      <c r="AK35" s="48">
        <f t="shared" si="8"/>
        <v>281.48148148148152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98509</v>
      </c>
      <c r="U36" s="46">
        <f t="shared" si="5"/>
        <v>2364.2159999999999</v>
      </c>
      <c r="V36" s="46">
        <f t="shared" si="6"/>
        <v>98.509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27773</v>
      </c>
      <c r="AK36" s="61">
        <f>$AJ$36/$V36</f>
        <v>281.93363042970691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1.0400000000000003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234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235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238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236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159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15" t="s">
        <v>237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15" t="s">
        <v>239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'APR 6'!$B$54</f>
        <v>TARGET DISCHARGE PRESSURE SET TO 78 PSI @ 5:01 PM TO 7:01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tr">
        <f>'[2]FEB 6'!$B$54</f>
        <v>TARGET DISCHARGE PRESSURE SET TO 76 PSI @ 7:01 PM TO 8:01 PM AS PER SCHEDULE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162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 t="s">
        <v>229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 t="s">
        <v>163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 t="s">
        <v>181</v>
      </c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2_1_1_1_1_1_1_2_1_1_1_1_2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88" priority="5" operator="containsText" text="N/A">
      <formula>NOT(ISERROR(SEARCH("N/A",Z12)))</formula>
    </cfRule>
    <cfRule type="cellIs" dxfId="287" priority="17" operator="equal">
      <formula>0</formula>
    </cfRule>
  </conditionalFormatting>
  <conditionalFormatting sqref="Z12:AG35">
    <cfRule type="cellIs" dxfId="286" priority="16" operator="greaterThanOrEqual">
      <formula>1185</formula>
    </cfRule>
  </conditionalFormatting>
  <conditionalFormatting sqref="Z12:AG35">
    <cfRule type="cellIs" dxfId="285" priority="15" operator="between">
      <formula>0.1</formula>
      <formula>1184</formula>
    </cfRule>
  </conditionalFormatting>
  <conditionalFormatting sqref="Z8:Z9 AT12:AT35 AL36:AQ36 AL12:AR35">
    <cfRule type="cellIs" dxfId="284" priority="14" operator="equal">
      <formula>0</formula>
    </cfRule>
  </conditionalFormatting>
  <conditionalFormatting sqref="Z8:Z9 AT12:AT35 AL36:AQ36 AL12:AR35">
    <cfRule type="cellIs" dxfId="283" priority="13" operator="greaterThan">
      <formula>1179</formula>
    </cfRule>
  </conditionalFormatting>
  <conditionalFormatting sqref="Z8:Z9 AT12:AT35 AL36:AQ36 AL12:AR35">
    <cfRule type="cellIs" dxfId="282" priority="12" operator="greaterThan">
      <formula>99</formula>
    </cfRule>
  </conditionalFormatting>
  <conditionalFormatting sqref="Z8:Z9 AT12:AT35 AL36:AQ36 AL12:AR35">
    <cfRule type="cellIs" dxfId="281" priority="11" operator="greaterThan">
      <formula>0.99</formula>
    </cfRule>
  </conditionalFormatting>
  <conditionalFormatting sqref="AD8:AD9">
    <cfRule type="cellIs" dxfId="280" priority="10" operator="equal">
      <formula>0</formula>
    </cfRule>
  </conditionalFormatting>
  <conditionalFormatting sqref="AD8:AD9">
    <cfRule type="cellIs" dxfId="279" priority="9" operator="greaterThan">
      <formula>1179</formula>
    </cfRule>
  </conditionalFormatting>
  <conditionalFormatting sqref="AD8:AD9">
    <cfRule type="cellIs" dxfId="278" priority="8" operator="greaterThan">
      <formula>99</formula>
    </cfRule>
  </conditionalFormatting>
  <conditionalFormatting sqref="AD8:AD9">
    <cfRule type="cellIs" dxfId="277" priority="7" operator="greaterThan">
      <formula>0.99</formula>
    </cfRule>
  </conditionalFormatting>
  <conditionalFormatting sqref="AK12:AK35">
    <cfRule type="cellIs" dxfId="276" priority="6" operator="greaterThan">
      <formula>$AK$8</formula>
    </cfRule>
  </conditionalFormatting>
  <conditionalFormatting sqref="AS12:AS35">
    <cfRule type="containsText" dxfId="275" priority="1" operator="containsText" text="N/A">
      <formula>NOT(ISERROR(SEARCH("N/A",AS12)))</formula>
    </cfRule>
    <cfRule type="cellIs" dxfId="274" priority="4" operator="equal">
      <formula>0</formula>
    </cfRule>
  </conditionalFormatting>
  <conditionalFormatting sqref="AS12:AS35">
    <cfRule type="cellIs" dxfId="273" priority="3" operator="greaterThanOrEqual">
      <formula>1185</formula>
    </cfRule>
  </conditionalFormatting>
  <conditionalFormatting sqref="AS12:AS35">
    <cfRule type="cellIs" dxfId="272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7030A0"/>
  </sheetPr>
  <dimension ref="A2:BB87"/>
  <sheetViews>
    <sheetView topLeftCell="A10" zoomScaleNormal="100" workbookViewId="0">
      <selection activeCell="B52" sqref="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133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144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43205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27631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14'!S35</f>
        <v>91545513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14'!AI35</f>
        <v>14910763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3</v>
      </c>
      <c r="G12" s="118">
        <v>71</v>
      </c>
      <c r="H12" s="155">
        <f t="shared" ref="H12:H35" si="0">G12/1.42</f>
        <v>50</v>
      </c>
      <c r="I12" s="155">
        <v>78</v>
      </c>
      <c r="J12" s="41" t="s">
        <v>88</v>
      </c>
      <c r="K12" s="41">
        <f>L12-(2/1.42)</f>
        <v>45.070422535211272</v>
      </c>
      <c r="L12" s="42">
        <f>(G12-5)/1.42</f>
        <v>46.478873239436624</v>
      </c>
      <c r="M12" s="41">
        <f>L12+(6/1.42)</f>
        <v>50.70422535211268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91549273</v>
      </c>
      <c r="T12" s="45">
        <f>IF(ISBLANK(S12),"-",S12-S11)</f>
        <v>3760</v>
      </c>
      <c r="U12" s="46">
        <f>T12*24/1000</f>
        <v>90.24</v>
      </c>
      <c r="V12" s="46">
        <f>T12/1000</f>
        <v>3.76</v>
      </c>
      <c r="W12" s="96">
        <v>4.5</v>
      </c>
      <c r="X12" s="96">
        <f t="shared" ref="X12:X35" si="1">W12</f>
        <v>4.5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14911911</v>
      </c>
      <c r="AJ12" s="45">
        <f>IF(ISBLANK(AI12),"-",AI12-AI11)</f>
        <v>1148</v>
      </c>
      <c r="AK12" s="48">
        <f>AJ12/V12</f>
        <v>305.31914893617022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74</v>
      </c>
      <c r="H13" s="155">
        <f t="shared" si="0"/>
        <v>52.112676056338032</v>
      </c>
      <c r="I13" s="155">
        <v>79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8">
        <v>144</v>
      </c>
      <c r="R13" s="158"/>
      <c r="S13" s="158">
        <v>91553170</v>
      </c>
      <c r="T13" s="45">
        <f t="shared" ref="T13:T35" si="4">IF(ISBLANK(S13),"-",S13-S12)</f>
        <v>3897</v>
      </c>
      <c r="U13" s="46">
        <f t="shared" ref="U13:U36" si="5">T13*24/1000</f>
        <v>93.528000000000006</v>
      </c>
      <c r="V13" s="46">
        <f t="shared" ref="V13:V36" si="6">T13/1000</f>
        <v>3.8969999999999998</v>
      </c>
      <c r="W13" s="96">
        <v>6.1</v>
      </c>
      <c r="X13" s="96">
        <f t="shared" si="1"/>
        <v>6.1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14913030</v>
      </c>
      <c r="AJ13" s="45">
        <f t="shared" ref="AJ13:AJ35" si="7">IF(ISBLANK(AI13),"-",AI13-AI12)</f>
        <v>1119</v>
      </c>
      <c r="AK13" s="48">
        <f t="shared" ref="AK13:AK35" si="8">AJ13/V13</f>
        <v>287.14395688991533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5</v>
      </c>
      <c r="G14" s="118">
        <v>74</v>
      </c>
      <c r="H14" s="155">
        <f t="shared" si="0"/>
        <v>52.112676056338032</v>
      </c>
      <c r="I14" s="155">
        <v>80</v>
      </c>
      <c r="J14" s="41" t="s">
        <v>88</v>
      </c>
      <c r="K14" s="41">
        <f t="shared" si="3"/>
        <v>47.183098591549296</v>
      </c>
      <c r="L14" s="42">
        <f>(G14-5)/1.42</f>
        <v>48.591549295774648</v>
      </c>
      <c r="M14" s="41">
        <f>L14+(6/1.42)</f>
        <v>52.816901408450704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91557301</v>
      </c>
      <c r="T14" s="45">
        <f t="shared" si="4"/>
        <v>4131</v>
      </c>
      <c r="U14" s="46">
        <f t="shared" si="5"/>
        <v>99.144000000000005</v>
      </c>
      <c r="V14" s="46">
        <f t="shared" si="6"/>
        <v>4.1310000000000002</v>
      </c>
      <c r="W14" s="96">
        <v>7.7</v>
      </c>
      <c r="X14" s="96">
        <f t="shared" si="1"/>
        <v>7.7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14914166</v>
      </c>
      <c r="AJ14" s="45">
        <f t="shared" si="7"/>
        <v>1136</v>
      </c>
      <c r="AK14" s="48">
        <f t="shared" si="8"/>
        <v>274.99394819656254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8</v>
      </c>
      <c r="G15" s="118">
        <v>73</v>
      </c>
      <c r="H15" s="155">
        <f t="shared" si="0"/>
        <v>51.408450704225352</v>
      </c>
      <c r="I15" s="155">
        <v>80</v>
      </c>
      <c r="J15" s="41" t="s">
        <v>88</v>
      </c>
      <c r="K15" s="41">
        <f t="shared" si="3"/>
        <v>46.478873239436624</v>
      </c>
      <c r="L15" s="42">
        <f>(G15-5)/1.42</f>
        <v>47.887323943661976</v>
      </c>
      <c r="M15" s="41">
        <f>L15+(6/1.42)</f>
        <v>52.112676056338032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91561051</v>
      </c>
      <c r="T15" s="45">
        <f t="shared" si="4"/>
        <v>3750</v>
      </c>
      <c r="U15" s="46">
        <f t="shared" si="5"/>
        <v>90</v>
      </c>
      <c r="V15" s="46">
        <f t="shared" si="6"/>
        <v>3.75</v>
      </c>
      <c r="W15" s="96">
        <v>9.1999999999999993</v>
      </c>
      <c r="X15" s="96">
        <f t="shared" si="1"/>
        <v>9.1999999999999993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0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14915215</v>
      </c>
      <c r="AJ15" s="45">
        <f t="shared" si="7"/>
        <v>1049</v>
      </c>
      <c r="AK15" s="48">
        <f t="shared" si="8"/>
        <v>279.73333333333335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9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121</v>
      </c>
      <c r="R16" s="158"/>
      <c r="S16" s="158">
        <v>91564597</v>
      </c>
      <c r="T16" s="45">
        <f t="shared" si="4"/>
        <v>3546</v>
      </c>
      <c r="U16" s="46">
        <f t="shared" si="5"/>
        <v>85.103999999999999</v>
      </c>
      <c r="V16" s="46">
        <f t="shared" si="6"/>
        <v>3.5459999999999998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14916332</v>
      </c>
      <c r="AJ16" s="45">
        <f t="shared" si="7"/>
        <v>1117</v>
      </c>
      <c r="AK16" s="48">
        <f t="shared" si="8"/>
        <v>315.0028200789622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80</v>
      </c>
      <c r="H17" s="155">
        <f t="shared" si="0"/>
        <v>56.338028169014088</v>
      </c>
      <c r="I17" s="155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132</v>
      </c>
      <c r="R17" s="158"/>
      <c r="S17" s="158">
        <v>91568466</v>
      </c>
      <c r="T17" s="45">
        <f t="shared" si="4"/>
        <v>3869</v>
      </c>
      <c r="U17" s="46">
        <f t="shared" si="5"/>
        <v>92.855999999999995</v>
      </c>
      <c r="V17" s="46">
        <f t="shared" si="6"/>
        <v>3.8690000000000002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1147</v>
      </c>
      <c r="AC17" s="159">
        <v>0</v>
      </c>
      <c r="AD17" s="159">
        <v>1185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14917468</v>
      </c>
      <c r="AJ17" s="45">
        <f t="shared" si="7"/>
        <v>1136</v>
      </c>
      <c r="AK17" s="48">
        <f t="shared" si="8"/>
        <v>293.61592142672521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78</v>
      </c>
      <c r="H18" s="155">
        <f t="shared" si="0"/>
        <v>54.929577464788736</v>
      </c>
      <c r="I18" s="155">
        <v>76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139</v>
      </c>
      <c r="R18" s="158"/>
      <c r="S18" s="158">
        <v>91573195</v>
      </c>
      <c r="T18" s="45">
        <f t="shared" si="4"/>
        <v>4729</v>
      </c>
      <c r="U18" s="46">
        <f t="shared" si="5"/>
        <v>113.496</v>
      </c>
      <c r="V18" s="46">
        <f t="shared" si="6"/>
        <v>4.7290000000000001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0</v>
      </c>
      <c r="AD18" s="159">
        <v>1185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14918534</v>
      </c>
      <c r="AJ18" s="45">
        <f t="shared" si="7"/>
        <v>1066</v>
      </c>
      <c r="AK18" s="48">
        <f t="shared" si="8"/>
        <v>225.41763586381899</v>
      </c>
      <c r="AL18" s="156">
        <v>0</v>
      </c>
      <c r="AM18" s="156">
        <v>0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77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91577866</v>
      </c>
      <c r="T19" s="45">
        <f t="shared" si="4"/>
        <v>4671</v>
      </c>
      <c r="U19" s="46">
        <f>T19*24/1000</f>
        <v>112.104</v>
      </c>
      <c r="V19" s="46">
        <f t="shared" si="6"/>
        <v>4.6710000000000003</v>
      </c>
      <c r="W19" s="96">
        <v>9.1</v>
      </c>
      <c r="X19" s="96">
        <f t="shared" si="1"/>
        <v>9.1</v>
      </c>
      <c r="Y19" s="97" t="s">
        <v>168</v>
      </c>
      <c r="Z19" s="159">
        <v>0</v>
      </c>
      <c r="AA19" s="159">
        <v>1026</v>
      </c>
      <c r="AB19" s="159">
        <v>1187</v>
      </c>
      <c r="AC19" s="159">
        <v>0</v>
      </c>
      <c r="AD19" s="159">
        <v>1185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14919706</v>
      </c>
      <c r="AJ19" s="45">
        <f t="shared" si="7"/>
        <v>1172</v>
      </c>
      <c r="AK19" s="48">
        <f t="shared" si="8"/>
        <v>250.90986940697923</v>
      </c>
      <c r="AL19" s="156">
        <v>0</v>
      </c>
      <c r="AM19" s="156">
        <v>1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77</v>
      </c>
      <c r="H20" s="155">
        <f t="shared" si="0"/>
        <v>54.225352112676056</v>
      </c>
      <c r="I20" s="155">
        <v>75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8">
        <v>131</v>
      </c>
      <c r="R20" s="158"/>
      <c r="S20" s="158">
        <v>91581984</v>
      </c>
      <c r="T20" s="45">
        <f t="shared" si="4"/>
        <v>4118</v>
      </c>
      <c r="U20" s="46">
        <f t="shared" si="5"/>
        <v>98.831999999999994</v>
      </c>
      <c r="V20" s="46">
        <f t="shared" si="6"/>
        <v>4.1180000000000003</v>
      </c>
      <c r="W20" s="96">
        <v>8.4</v>
      </c>
      <c r="X20" s="96">
        <f t="shared" si="1"/>
        <v>8.4</v>
      </c>
      <c r="Y20" s="97" t="s">
        <v>168</v>
      </c>
      <c r="Z20" s="159">
        <v>0</v>
      </c>
      <c r="AA20" s="159">
        <v>1027</v>
      </c>
      <c r="AB20" s="159">
        <v>1187</v>
      </c>
      <c r="AC20" s="159">
        <v>0</v>
      </c>
      <c r="AD20" s="159">
        <v>1185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14920925</v>
      </c>
      <c r="AJ20" s="45">
        <f t="shared" si="7"/>
        <v>1219</v>
      </c>
      <c r="AK20" s="48">
        <f t="shared" si="8"/>
        <v>296.01748421563866</v>
      </c>
      <c r="AL20" s="156">
        <v>0</v>
      </c>
      <c r="AM20" s="156">
        <v>1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76</v>
      </c>
      <c r="H21" s="155">
        <f t="shared" si="0"/>
        <v>53.521126760563384</v>
      </c>
      <c r="I21" s="155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>
        <v>129</v>
      </c>
      <c r="R21" s="158"/>
      <c r="S21" s="158">
        <v>91587281</v>
      </c>
      <c r="T21" s="45">
        <f t="shared" si="4"/>
        <v>5297</v>
      </c>
      <c r="U21" s="46">
        <f t="shared" si="5"/>
        <v>127.128</v>
      </c>
      <c r="V21" s="46">
        <f t="shared" si="6"/>
        <v>5.2969999999999997</v>
      </c>
      <c r="W21" s="96">
        <v>7.8</v>
      </c>
      <c r="X21" s="96">
        <f t="shared" si="1"/>
        <v>7.8</v>
      </c>
      <c r="Y21" s="97" t="s">
        <v>168</v>
      </c>
      <c r="Z21" s="159">
        <v>0</v>
      </c>
      <c r="AA21" s="159">
        <v>1026</v>
      </c>
      <c r="AB21" s="159">
        <v>1187</v>
      </c>
      <c r="AC21" s="159">
        <v>0</v>
      </c>
      <c r="AD21" s="159">
        <v>1185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14922104</v>
      </c>
      <c r="AJ21" s="45">
        <f t="shared" si="7"/>
        <v>1179</v>
      </c>
      <c r="AK21" s="48">
        <f t="shared" si="8"/>
        <v>222.57881819898057</v>
      </c>
      <c r="AL21" s="156">
        <v>0</v>
      </c>
      <c r="AM21" s="156">
        <v>1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1.05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75</v>
      </c>
      <c r="H22" s="155">
        <f t="shared" si="0"/>
        <v>52.816901408450704</v>
      </c>
      <c r="I22" s="155">
        <v>73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91592213</v>
      </c>
      <c r="T22" s="45">
        <f t="shared" si="4"/>
        <v>4932</v>
      </c>
      <c r="U22" s="46">
        <f t="shared" si="5"/>
        <v>118.36799999999999</v>
      </c>
      <c r="V22" s="46">
        <f t="shared" si="6"/>
        <v>4.9320000000000004</v>
      </c>
      <c r="W22" s="96">
        <v>7.2</v>
      </c>
      <c r="X22" s="96">
        <f>W22</f>
        <v>7.2</v>
      </c>
      <c r="Y22" s="97" t="s">
        <v>168</v>
      </c>
      <c r="Z22" s="159">
        <v>0</v>
      </c>
      <c r="AA22" s="159">
        <v>1027</v>
      </c>
      <c r="AB22" s="159">
        <v>1187</v>
      </c>
      <c r="AC22" s="159">
        <v>0</v>
      </c>
      <c r="AD22" s="159">
        <v>1185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14923298</v>
      </c>
      <c r="AJ22" s="45">
        <f t="shared" si="7"/>
        <v>1194</v>
      </c>
      <c r="AK22" s="48">
        <f t="shared" si="8"/>
        <v>242.09245742092455</v>
      </c>
      <c r="AL22" s="156">
        <v>0</v>
      </c>
      <c r="AM22" s="156">
        <v>1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4</v>
      </c>
      <c r="G23" s="118">
        <v>75</v>
      </c>
      <c r="H23" s="155">
        <f t="shared" si="0"/>
        <v>52.816901408450704</v>
      </c>
      <c r="I23" s="155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91596521</v>
      </c>
      <c r="T23" s="45">
        <f t="shared" si="4"/>
        <v>4308</v>
      </c>
      <c r="U23" s="46">
        <f>T23*24/1000</f>
        <v>103.392</v>
      </c>
      <c r="V23" s="46">
        <f t="shared" si="6"/>
        <v>4.3079999999999998</v>
      </c>
      <c r="W23" s="96">
        <v>6.6</v>
      </c>
      <c r="X23" s="96">
        <f t="shared" si="1"/>
        <v>6.6</v>
      </c>
      <c r="Y23" s="97" t="s">
        <v>168</v>
      </c>
      <c r="Z23" s="159">
        <v>0</v>
      </c>
      <c r="AA23" s="159">
        <v>1027</v>
      </c>
      <c r="AB23" s="159">
        <v>1187</v>
      </c>
      <c r="AC23" s="159">
        <v>0</v>
      </c>
      <c r="AD23" s="159">
        <v>1185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14924483</v>
      </c>
      <c r="AJ23" s="45">
        <f t="shared" si="7"/>
        <v>1185</v>
      </c>
      <c r="AK23" s="48">
        <f t="shared" si="8"/>
        <v>275.06963788300834</v>
      </c>
      <c r="AL23" s="156">
        <v>0</v>
      </c>
      <c r="AM23" s="156">
        <v>1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75</v>
      </c>
      <c r="H24" s="155">
        <f t="shared" si="0"/>
        <v>52.816901408450704</v>
      </c>
      <c r="I24" s="155">
        <v>73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91600740</v>
      </c>
      <c r="T24" s="45">
        <f t="shared" si="4"/>
        <v>4219</v>
      </c>
      <c r="U24" s="46">
        <f>T24*24/1000</f>
        <v>101.256</v>
      </c>
      <c r="V24" s="46">
        <f t="shared" si="6"/>
        <v>4.2190000000000003</v>
      </c>
      <c r="W24" s="96">
        <v>6</v>
      </c>
      <c r="X24" s="96">
        <f t="shared" si="1"/>
        <v>6</v>
      </c>
      <c r="Y24" s="97" t="s">
        <v>168</v>
      </c>
      <c r="Z24" s="159">
        <v>0</v>
      </c>
      <c r="AA24" s="159">
        <v>1026</v>
      </c>
      <c r="AB24" s="159">
        <v>1187</v>
      </c>
      <c r="AC24" s="159">
        <v>0</v>
      </c>
      <c r="AD24" s="159">
        <v>1185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14925670</v>
      </c>
      <c r="AJ24" s="45">
        <f t="shared" si="7"/>
        <v>1187</v>
      </c>
      <c r="AK24" s="48">
        <f t="shared" si="8"/>
        <v>281.34629059018721</v>
      </c>
      <c r="AL24" s="156">
        <v>0</v>
      </c>
      <c r="AM24" s="156">
        <v>1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75</v>
      </c>
      <c r="H25" s="155">
        <f>G25/1.42</f>
        <v>52.816901408450704</v>
      </c>
      <c r="I25" s="155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126</v>
      </c>
      <c r="R25" s="158"/>
      <c r="S25" s="158">
        <v>91605290</v>
      </c>
      <c r="T25" s="45">
        <f t="shared" si="4"/>
        <v>4550</v>
      </c>
      <c r="U25" s="46">
        <f t="shared" si="5"/>
        <v>109.2</v>
      </c>
      <c r="V25" s="46">
        <f t="shared" si="6"/>
        <v>4.55</v>
      </c>
      <c r="W25" s="96">
        <v>5.4</v>
      </c>
      <c r="X25" s="96">
        <f t="shared" si="1"/>
        <v>5.4</v>
      </c>
      <c r="Y25" s="97" t="s">
        <v>168</v>
      </c>
      <c r="Z25" s="159">
        <v>0</v>
      </c>
      <c r="AA25" s="159">
        <v>1026</v>
      </c>
      <c r="AB25" s="159">
        <v>1187</v>
      </c>
      <c r="AC25" s="159">
        <v>0</v>
      </c>
      <c r="AD25" s="159">
        <v>1185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14926864</v>
      </c>
      <c r="AJ25" s="45">
        <f t="shared" si="7"/>
        <v>1194</v>
      </c>
      <c r="AK25" s="48">
        <f t="shared" si="8"/>
        <v>262.41758241758242</v>
      </c>
      <c r="AL25" s="156">
        <v>0</v>
      </c>
      <c r="AM25" s="156">
        <v>1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1.1000000000000001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76</v>
      </c>
      <c r="H26" s="155">
        <f>G26/1.42</f>
        <v>53.521126760563384</v>
      </c>
      <c r="I26" s="155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91609704</v>
      </c>
      <c r="T26" s="45">
        <f t="shared" si="4"/>
        <v>4414</v>
      </c>
      <c r="U26" s="46">
        <f t="shared" si="5"/>
        <v>105.93600000000001</v>
      </c>
      <c r="V26" s="46">
        <f t="shared" si="6"/>
        <v>4.4139999999999997</v>
      </c>
      <c r="W26" s="96">
        <v>4.9000000000000004</v>
      </c>
      <c r="X26" s="96">
        <f t="shared" si="1"/>
        <v>4.9000000000000004</v>
      </c>
      <c r="Y26" s="97" t="s">
        <v>168</v>
      </c>
      <c r="Z26" s="159">
        <v>0</v>
      </c>
      <c r="AA26" s="159">
        <v>1026</v>
      </c>
      <c r="AB26" s="159">
        <v>1186</v>
      </c>
      <c r="AC26" s="159">
        <v>0</v>
      </c>
      <c r="AD26" s="159">
        <v>1185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14928023</v>
      </c>
      <c r="AJ26" s="45">
        <f t="shared" si="7"/>
        <v>1159</v>
      </c>
      <c r="AK26" s="48">
        <f t="shared" si="8"/>
        <v>262.57362936112372</v>
      </c>
      <c r="AL26" s="156">
        <v>0</v>
      </c>
      <c r="AM26" s="156">
        <v>1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75</v>
      </c>
      <c r="H27" s="155">
        <f t="shared" si="0"/>
        <v>52.816901408450704</v>
      </c>
      <c r="I27" s="155">
        <v>74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127</v>
      </c>
      <c r="R27" s="158"/>
      <c r="S27" s="158">
        <v>91614250</v>
      </c>
      <c r="T27" s="45">
        <f t="shared" si="4"/>
        <v>4546</v>
      </c>
      <c r="U27" s="46">
        <f t="shared" si="5"/>
        <v>109.104</v>
      </c>
      <c r="V27" s="46">
        <f t="shared" si="6"/>
        <v>4.5460000000000003</v>
      </c>
      <c r="W27" s="96">
        <v>4.5</v>
      </c>
      <c r="X27" s="96">
        <f t="shared" si="1"/>
        <v>4.5</v>
      </c>
      <c r="Y27" s="97" t="s">
        <v>168</v>
      </c>
      <c r="Z27" s="159">
        <v>0</v>
      </c>
      <c r="AA27" s="159">
        <v>1026</v>
      </c>
      <c r="AB27" s="159">
        <v>1187</v>
      </c>
      <c r="AC27" s="159">
        <v>0</v>
      </c>
      <c r="AD27" s="159">
        <v>1185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14929196</v>
      </c>
      <c r="AJ27" s="45">
        <f>IF(ISBLANK(AI27),"-",AI27-AI26)</f>
        <v>1173</v>
      </c>
      <c r="AK27" s="48">
        <f t="shared" si="8"/>
        <v>258.02903651561809</v>
      </c>
      <c r="AL27" s="156">
        <v>0</v>
      </c>
      <c r="AM27" s="156">
        <v>1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75</v>
      </c>
      <c r="H28" s="155">
        <f t="shared" si="0"/>
        <v>52.816901408450704</v>
      </c>
      <c r="I28" s="155">
        <v>74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91618860</v>
      </c>
      <c r="T28" s="45">
        <f t="shared" si="4"/>
        <v>4610</v>
      </c>
      <c r="U28" s="46">
        <f t="shared" si="5"/>
        <v>110.64</v>
      </c>
      <c r="V28" s="46">
        <f t="shared" si="6"/>
        <v>4.6100000000000003</v>
      </c>
      <c r="W28" s="96">
        <v>3.9</v>
      </c>
      <c r="X28" s="96">
        <f t="shared" si="1"/>
        <v>3.9</v>
      </c>
      <c r="Y28" s="97" t="s">
        <v>168</v>
      </c>
      <c r="Z28" s="159">
        <v>0</v>
      </c>
      <c r="AA28" s="159">
        <v>1026</v>
      </c>
      <c r="AB28" s="159">
        <v>1187</v>
      </c>
      <c r="AC28" s="159">
        <v>0</v>
      </c>
      <c r="AD28" s="159">
        <v>1185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14930369</v>
      </c>
      <c r="AJ28" s="45">
        <f t="shared" si="7"/>
        <v>1173</v>
      </c>
      <c r="AK28" s="48">
        <f>AJ27/V28</f>
        <v>254.44685466377439</v>
      </c>
      <c r="AL28" s="156">
        <v>0</v>
      </c>
      <c r="AM28" s="156">
        <v>1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75</v>
      </c>
      <c r="H29" s="155">
        <f t="shared" si="0"/>
        <v>52.816901408450704</v>
      </c>
      <c r="I29" s="155">
        <v>74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127</v>
      </c>
      <c r="R29" s="158"/>
      <c r="S29" s="158">
        <v>91623393</v>
      </c>
      <c r="T29" s="45">
        <f t="shared" si="4"/>
        <v>4533</v>
      </c>
      <c r="U29" s="46">
        <f t="shared" si="5"/>
        <v>108.792</v>
      </c>
      <c r="V29" s="46">
        <f t="shared" si="6"/>
        <v>4.5330000000000004</v>
      </c>
      <c r="W29" s="96">
        <v>3.4</v>
      </c>
      <c r="X29" s="96">
        <f t="shared" si="1"/>
        <v>3.4</v>
      </c>
      <c r="Y29" s="97" t="s">
        <v>168</v>
      </c>
      <c r="Z29" s="159">
        <v>0</v>
      </c>
      <c r="AA29" s="159">
        <v>1026</v>
      </c>
      <c r="AB29" s="159">
        <v>1187</v>
      </c>
      <c r="AC29" s="159">
        <v>0</v>
      </c>
      <c r="AD29" s="159">
        <v>1185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14931548</v>
      </c>
      <c r="AJ29" s="45">
        <f t="shared" si="7"/>
        <v>1179</v>
      </c>
      <c r="AK29" s="48">
        <f>AJ28/V29</f>
        <v>258.76902713434811</v>
      </c>
      <c r="AL29" s="156">
        <v>0</v>
      </c>
      <c r="AM29" s="156">
        <v>1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75</v>
      </c>
      <c r="H30" s="155">
        <f t="shared" si="0"/>
        <v>52.816901408450704</v>
      </c>
      <c r="I30" s="155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91628422</v>
      </c>
      <c r="T30" s="45">
        <f t="shared" si="4"/>
        <v>5029</v>
      </c>
      <c r="U30" s="46">
        <f t="shared" si="5"/>
        <v>120.696</v>
      </c>
      <c r="V30" s="46">
        <f t="shared" si="6"/>
        <v>5.0289999999999999</v>
      </c>
      <c r="W30" s="96">
        <v>3</v>
      </c>
      <c r="X30" s="96">
        <f t="shared" si="1"/>
        <v>3</v>
      </c>
      <c r="Y30" s="97" t="s">
        <v>168</v>
      </c>
      <c r="Z30" s="159">
        <v>0</v>
      </c>
      <c r="AA30" s="159">
        <v>1025</v>
      </c>
      <c r="AB30" s="159">
        <v>1187</v>
      </c>
      <c r="AC30" s="159">
        <v>0</v>
      </c>
      <c r="AD30" s="159">
        <v>1185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14932729</v>
      </c>
      <c r="AJ30" s="45">
        <f t="shared" si="7"/>
        <v>1181</v>
      </c>
      <c r="AK30" s="48">
        <f t="shared" si="8"/>
        <v>234.83793994829986</v>
      </c>
      <c r="AL30" s="156">
        <v>0</v>
      </c>
      <c r="AM30" s="156">
        <v>1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-3</v>
      </c>
      <c r="G31" s="118">
        <v>76</v>
      </c>
      <c r="H31" s="155">
        <f t="shared" si="0"/>
        <v>53.521126760563384</v>
      </c>
      <c r="I31" s="155">
        <v>74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91633314</v>
      </c>
      <c r="T31" s="45">
        <f t="shared" si="4"/>
        <v>4892</v>
      </c>
      <c r="U31" s="46">
        <f t="shared" si="5"/>
        <v>117.408</v>
      </c>
      <c r="V31" s="46">
        <f t="shared" si="6"/>
        <v>4.8920000000000003</v>
      </c>
      <c r="W31" s="96">
        <v>2.6</v>
      </c>
      <c r="X31" s="96">
        <f t="shared" si="1"/>
        <v>2.6</v>
      </c>
      <c r="Y31" s="97" t="s">
        <v>168</v>
      </c>
      <c r="Z31" s="159">
        <v>0</v>
      </c>
      <c r="AA31" s="159">
        <v>1026</v>
      </c>
      <c r="AB31" s="159">
        <v>1187</v>
      </c>
      <c r="AC31" s="159">
        <v>0</v>
      </c>
      <c r="AD31" s="159">
        <v>1185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14933896</v>
      </c>
      <c r="AJ31" s="45">
        <f t="shared" si="7"/>
        <v>1167</v>
      </c>
      <c r="AK31" s="48">
        <f t="shared" si="8"/>
        <v>238.55273916598526</v>
      </c>
      <c r="AL31" s="156">
        <v>0</v>
      </c>
      <c r="AM31" s="156">
        <v>1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77</v>
      </c>
      <c r="H32" s="155">
        <f t="shared" si="0"/>
        <v>54.225352112676056</v>
      </c>
      <c r="I32" s="155">
        <v>75</v>
      </c>
      <c r="J32" s="41" t="s">
        <v>88</v>
      </c>
      <c r="K32" s="41">
        <f t="shared" si="3"/>
        <v>50.70422535211268</v>
      </c>
      <c r="L32" s="42">
        <f t="shared" si="13"/>
        <v>52.112676056338032</v>
      </c>
      <c r="M32" s="41">
        <f t="shared" si="12"/>
        <v>56.338028169014088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91638232</v>
      </c>
      <c r="T32" s="45">
        <f t="shared" si="4"/>
        <v>4918</v>
      </c>
      <c r="U32" s="46">
        <f t="shared" si="5"/>
        <v>118.032</v>
      </c>
      <c r="V32" s="46">
        <f t="shared" si="6"/>
        <v>4.9180000000000001</v>
      </c>
      <c r="W32" s="96">
        <v>2.2999999999999998</v>
      </c>
      <c r="X32" s="96">
        <f t="shared" si="1"/>
        <v>2.2999999999999998</v>
      </c>
      <c r="Y32" s="97" t="s">
        <v>168</v>
      </c>
      <c r="Z32" s="159">
        <v>0</v>
      </c>
      <c r="AA32" s="159">
        <v>1026</v>
      </c>
      <c r="AB32" s="159">
        <v>1187</v>
      </c>
      <c r="AC32" s="159">
        <v>0</v>
      </c>
      <c r="AD32" s="159">
        <v>1185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14935043</v>
      </c>
      <c r="AJ32" s="45">
        <f t="shared" si="7"/>
        <v>1147</v>
      </c>
      <c r="AK32" s="48">
        <f t="shared" si="8"/>
        <v>233.2248881659211</v>
      </c>
      <c r="AL32" s="156">
        <v>0</v>
      </c>
      <c r="AM32" s="156">
        <v>1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78</v>
      </c>
      <c r="H33" s="155">
        <f t="shared" si="0"/>
        <v>54.929577464788736</v>
      </c>
      <c r="I33" s="155">
        <v>76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91643189</v>
      </c>
      <c r="T33" s="45">
        <f t="shared" si="4"/>
        <v>4957</v>
      </c>
      <c r="U33" s="46">
        <f t="shared" si="5"/>
        <v>118.968</v>
      </c>
      <c r="V33" s="46">
        <f t="shared" si="6"/>
        <v>4.9569999999999999</v>
      </c>
      <c r="W33" s="96">
        <v>2</v>
      </c>
      <c r="X33" s="96">
        <f t="shared" si="1"/>
        <v>2</v>
      </c>
      <c r="Y33" s="97" t="s">
        <v>168</v>
      </c>
      <c r="Z33" s="159">
        <v>0</v>
      </c>
      <c r="AA33" s="159">
        <v>1026</v>
      </c>
      <c r="AB33" s="159">
        <v>1187</v>
      </c>
      <c r="AC33" s="159">
        <v>0</v>
      </c>
      <c r="AD33" s="159">
        <v>1185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14936215</v>
      </c>
      <c r="AJ33" s="45">
        <f t="shared" si="7"/>
        <v>1172</v>
      </c>
      <c r="AK33" s="48">
        <f t="shared" si="8"/>
        <v>236.43332660883598</v>
      </c>
      <c r="AL33" s="156">
        <v>0</v>
      </c>
      <c r="AM33" s="156">
        <v>1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75</v>
      </c>
      <c r="H34" s="155">
        <f t="shared" si="0"/>
        <v>52.816901408450704</v>
      </c>
      <c r="I34" s="155">
        <v>77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134</v>
      </c>
      <c r="R34" s="158"/>
      <c r="S34" s="158">
        <v>91648104</v>
      </c>
      <c r="T34" s="45">
        <f t="shared" si="4"/>
        <v>4915</v>
      </c>
      <c r="U34" s="46">
        <f t="shared" si="5"/>
        <v>117.96</v>
      </c>
      <c r="V34" s="46">
        <f t="shared" si="6"/>
        <v>4.915</v>
      </c>
      <c r="W34" s="96">
        <v>2.5</v>
      </c>
      <c r="X34" s="96">
        <f t="shared" si="1"/>
        <v>2.5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1185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14937324</v>
      </c>
      <c r="AJ34" s="45">
        <f t="shared" si="7"/>
        <v>1109</v>
      </c>
      <c r="AK34" s="48">
        <f t="shared" si="8"/>
        <v>225.63580874872838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77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145</v>
      </c>
      <c r="R35" s="158"/>
      <c r="S35" s="158">
        <v>91652453</v>
      </c>
      <c r="T35" s="45">
        <f t="shared" si="4"/>
        <v>4349</v>
      </c>
      <c r="U35" s="46">
        <f t="shared" si="5"/>
        <v>104.376</v>
      </c>
      <c r="V35" s="46">
        <f t="shared" si="6"/>
        <v>4.3490000000000002</v>
      </c>
      <c r="W35" s="96">
        <v>2.9</v>
      </c>
      <c r="X35" s="96">
        <f t="shared" si="1"/>
        <v>2.9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1185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14938394</v>
      </c>
      <c r="AJ35" s="45">
        <f t="shared" si="7"/>
        <v>1070</v>
      </c>
      <c r="AK35" s="48">
        <f t="shared" si="8"/>
        <v>246.03357093584731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106940</v>
      </c>
      <c r="U36" s="46">
        <f t="shared" si="5"/>
        <v>2566.56</v>
      </c>
      <c r="V36" s="46">
        <f t="shared" si="6"/>
        <v>106.94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27631</v>
      </c>
      <c r="AK36" s="61">
        <f>$AJ$36/$V36</f>
        <v>258.37853001683186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1.0316666666666665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226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240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241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157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242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243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159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'APR 6'!$B$54</f>
        <v>TARGET DISCHARGE PRESSURE SET TO 78 PSI @ 5:01 PM TO 7:01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'[2]FEB 6'!$B$54</f>
        <v>TARGET DISCHARGE PRESSURE SET TO 76 PSI @ 7:01 PM TO 8:01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162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233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163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4" t="s">
        <v>181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2_1_1_1_1_1_1_2_1_1_1_1_2_1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71" priority="5" operator="containsText" text="N/A">
      <formula>NOT(ISERROR(SEARCH("N/A",Z12)))</formula>
    </cfRule>
    <cfRule type="cellIs" dxfId="270" priority="17" operator="equal">
      <formula>0</formula>
    </cfRule>
  </conditionalFormatting>
  <conditionalFormatting sqref="Z12:AG35">
    <cfRule type="cellIs" dxfId="269" priority="16" operator="greaterThanOrEqual">
      <formula>1185</formula>
    </cfRule>
  </conditionalFormatting>
  <conditionalFormatting sqref="Z12:AG35">
    <cfRule type="cellIs" dxfId="268" priority="15" operator="between">
      <formula>0.1</formula>
      <formula>1184</formula>
    </cfRule>
  </conditionalFormatting>
  <conditionalFormatting sqref="Z8:Z9 AT12:AT35 AL36:AQ36 AL12:AR35">
    <cfRule type="cellIs" dxfId="267" priority="14" operator="equal">
      <formula>0</formula>
    </cfRule>
  </conditionalFormatting>
  <conditionalFormatting sqref="Z8:Z9 AT12:AT35 AL36:AQ36 AL12:AR35">
    <cfRule type="cellIs" dxfId="266" priority="13" operator="greaterThan">
      <formula>1179</formula>
    </cfRule>
  </conditionalFormatting>
  <conditionalFormatting sqref="Z8:Z9 AT12:AT35 AL36:AQ36 AL12:AR35">
    <cfRule type="cellIs" dxfId="265" priority="12" operator="greaterThan">
      <formula>99</formula>
    </cfRule>
  </conditionalFormatting>
  <conditionalFormatting sqref="Z8:Z9 AT12:AT35 AL36:AQ36 AL12:AR35">
    <cfRule type="cellIs" dxfId="264" priority="11" operator="greaterThan">
      <formula>0.99</formula>
    </cfRule>
  </conditionalFormatting>
  <conditionalFormatting sqref="AD8:AD9">
    <cfRule type="cellIs" dxfId="263" priority="10" operator="equal">
      <formula>0</formula>
    </cfRule>
  </conditionalFormatting>
  <conditionalFormatting sqref="AD8:AD9">
    <cfRule type="cellIs" dxfId="262" priority="9" operator="greaterThan">
      <formula>1179</formula>
    </cfRule>
  </conditionalFormatting>
  <conditionalFormatting sqref="AD8:AD9">
    <cfRule type="cellIs" dxfId="261" priority="8" operator="greaterThan">
      <formula>99</formula>
    </cfRule>
  </conditionalFormatting>
  <conditionalFormatting sqref="AD8:AD9">
    <cfRule type="cellIs" dxfId="260" priority="7" operator="greaterThan">
      <formula>0.99</formula>
    </cfRule>
  </conditionalFormatting>
  <conditionalFormatting sqref="AK12:AK35">
    <cfRule type="cellIs" dxfId="259" priority="6" operator="greaterThan">
      <formula>$AK$8</formula>
    </cfRule>
  </conditionalFormatting>
  <conditionalFormatting sqref="AS12:AS35">
    <cfRule type="containsText" dxfId="258" priority="1" operator="containsText" text="N/A">
      <formula>NOT(ISERROR(SEARCH("N/A",AS12)))</formula>
    </cfRule>
    <cfRule type="cellIs" dxfId="257" priority="4" operator="equal">
      <formula>0</formula>
    </cfRule>
  </conditionalFormatting>
  <conditionalFormatting sqref="AS12:AS35">
    <cfRule type="cellIs" dxfId="256" priority="3" operator="greaterThanOrEqual">
      <formula>1185</formula>
    </cfRule>
  </conditionalFormatting>
  <conditionalFormatting sqref="AS12:AS35">
    <cfRule type="cellIs" dxfId="255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7030A0"/>
  </sheetPr>
  <dimension ref="A2:BB87"/>
  <sheetViews>
    <sheetView topLeftCell="A13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43206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27809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15'!S35</f>
        <v>91652453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15'!AI35</f>
        <v>14938394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2</v>
      </c>
      <c r="G12" s="118">
        <v>72</v>
      </c>
      <c r="H12" s="155">
        <f t="shared" ref="H12:H35" si="0">G12/1.42</f>
        <v>50.70422535211268</v>
      </c>
      <c r="I12" s="155">
        <v>78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142</v>
      </c>
      <c r="R12" s="158"/>
      <c r="S12" s="158">
        <v>91656671</v>
      </c>
      <c r="T12" s="45">
        <f>IF(ISBLANK(S12),"-",S12-S11)</f>
        <v>4218</v>
      </c>
      <c r="U12" s="46">
        <f>T12*24/1000</f>
        <v>101.232</v>
      </c>
      <c r="V12" s="46">
        <f>T12/1000</f>
        <v>4.218</v>
      </c>
      <c r="W12" s="96">
        <v>4.4000000000000004</v>
      </c>
      <c r="X12" s="96">
        <f t="shared" ref="X12:X35" si="1">W12</f>
        <v>4.4000000000000004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14939524</v>
      </c>
      <c r="AJ12" s="45">
        <f>IF(ISBLANK(AI12),"-",AI12-AI11)</f>
        <v>1130</v>
      </c>
      <c r="AK12" s="48">
        <f>AJ12/V12</f>
        <v>267.8994784257942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3</v>
      </c>
      <c r="G13" s="118">
        <v>74</v>
      </c>
      <c r="H13" s="155">
        <f t="shared" si="0"/>
        <v>52.112676056338032</v>
      </c>
      <c r="I13" s="155">
        <v>78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8">
        <v>141</v>
      </c>
      <c r="R13" s="158"/>
      <c r="S13" s="158">
        <v>91660887</v>
      </c>
      <c r="T13" s="45">
        <f t="shared" ref="T13:T35" si="4">IF(ISBLANK(S13),"-",S13-S12)</f>
        <v>4216</v>
      </c>
      <c r="U13" s="46">
        <f t="shared" ref="U13:U36" si="5">T13*24/1000</f>
        <v>101.184</v>
      </c>
      <c r="V13" s="46">
        <f t="shared" ref="V13:V36" si="6">T13/1000</f>
        <v>4.2160000000000002</v>
      </c>
      <c r="W13" s="96">
        <v>5.9</v>
      </c>
      <c r="X13" s="96">
        <f t="shared" si="1"/>
        <v>5.9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14940658</v>
      </c>
      <c r="AJ13" s="45">
        <f t="shared" ref="AJ13:AJ35" si="7">IF(ISBLANK(AI13),"-",AI13-AI12)</f>
        <v>1134</v>
      </c>
      <c r="AK13" s="48">
        <f t="shared" ref="AK13:AK35" si="8">AJ13/V13</f>
        <v>268.97533206831116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75</v>
      </c>
      <c r="H14" s="155">
        <f t="shared" si="0"/>
        <v>52.816901408450704</v>
      </c>
      <c r="I14" s="155">
        <v>79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137</v>
      </c>
      <c r="R14" s="158"/>
      <c r="S14" s="158">
        <v>91665032</v>
      </c>
      <c r="T14" s="45">
        <f t="shared" si="4"/>
        <v>4145</v>
      </c>
      <c r="U14" s="46">
        <f t="shared" si="5"/>
        <v>99.48</v>
      </c>
      <c r="V14" s="46">
        <f t="shared" si="6"/>
        <v>4.1449999999999996</v>
      </c>
      <c r="W14" s="96">
        <v>7.3</v>
      </c>
      <c r="X14" s="96">
        <f t="shared" si="1"/>
        <v>7.3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14941787</v>
      </c>
      <c r="AJ14" s="45">
        <f t="shared" si="7"/>
        <v>1129</v>
      </c>
      <c r="AK14" s="48">
        <f t="shared" si="8"/>
        <v>272.37635705669481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10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7</v>
      </c>
      <c r="G15" s="118">
        <v>73</v>
      </c>
      <c r="H15" s="155">
        <f t="shared" si="0"/>
        <v>51.408450704225352</v>
      </c>
      <c r="I15" s="155">
        <v>80</v>
      </c>
      <c r="J15" s="41" t="s">
        <v>88</v>
      </c>
      <c r="K15" s="41">
        <f t="shared" si="3"/>
        <v>46.478873239436624</v>
      </c>
      <c r="L15" s="42">
        <f>(G15-5)/1.42</f>
        <v>47.887323943661976</v>
      </c>
      <c r="M15" s="41">
        <f>L15+(6/1.42)</f>
        <v>52.112676056338032</v>
      </c>
      <c r="N15" s="43">
        <v>14</v>
      </c>
      <c r="O15" s="44" t="s">
        <v>89</v>
      </c>
      <c r="P15" s="44">
        <v>12.8</v>
      </c>
      <c r="Q15" s="158">
        <v>141</v>
      </c>
      <c r="R15" s="158"/>
      <c r="S15" s="158">
        <v>91669124</v>
      </c>
      <c r="T15" s="45">
        <f t="shared" si="4"/>
        <v>4092</v>
      </c>
      <c r="U15" s="46">
        <f t="shared" si="5"/>
        <v>98.207999999999998</v>
      </c>
      <c r="V15" s="46">
        <f t="shared" si="6"/>
        <v>4.0919999999999996</v>
      </c>
      <c r="W15" s="96">
        <v>8.6999999999999993</v>
      </c>
      <c r="X15" s="96">
        <f t="shared" si="1"/>
        <v>8.6999999999999993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14942881</v>
      </c>
      <c r="AJ15" s="45">
        <f t="shared" si="7"/>
        <v>1094</v>
      </c>
      <c r="AK15" s="48">
        <f t="shared" si="8"/>
        <v>267.35092864125124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9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91673097</v>
      </c>
      <c r="T16" s="45">
        <f t="shared" si="4"/>
        <v>3973</v>
      </c>
      <c r="U16" s="46">
        <f t="shared" si="5"/>
        <v>95.352000000000004</v>
      </c>
      <c r="V16" s="46">
        <f t="shared" si="6"/>
        <v>3.9729999999999999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14943960</v>
      </c>
      <c r="AJ16" s="45">
        <f t="shared" si="7"/>
        <v>1079</v>
      </c>
      <c r="AK16" s="48">
        <f t="shared" si="8"/>
        <v>271.58318650893534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78</v>
      </c>
      <c r="H17" s="155">
        <f t="shared" si="0"/>
        <v>54.929577464788736</v>
      </c>
      <c r="I17" s="155">
        <v>76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8">
        <v>137</v>
      </c>
      <c r="R17" s="158"/>
      <c r="S17" s="158">
        <v>91677312</v>
      </c>
      <c r="T17" s="45">
        <f t="shared" si="4"/>
        <v>4215</v>
      </c>
      <c r="U17" s="46">
        <f t="shared" si="5"/>
        <v>101.16</v>
      </c>
      <c r="V17" s="46">
        <f t="shared" si="6"/>
        <v>4.2149999999999999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14945054</v>
      </c>
      <c r="AJ17" s="45">
        <f t="shared" si="7"/>
        <v>1094</v>
      </c>
      <c r="AK17" s="48">
        <f t="shared" si="8"/>
        <v>259.54922894424675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1.06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78</v>
      </c>
      <c r="H18" s="155">
        <f t="shared" si="0"/>
        <v>54.929577464788736</v>
      </c>
      <c r="I18" s="155">
        <v>76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137</v>
      </c>
      <c r="R18" s="158"/>
      <c r="S18" s="158">
        <v>91682698</v>
      </c>
      <c r="T18" s="45">
        <f t="shared" si="4"/>
        <v>5386</v>
      </c>
      <c r="U18" s="46">
        <f t="shared" si="5"/>
        <v>129.26400000000001</v>
      </c>
      <c r="V18" s="46">
        <f t="shared" si="6"/>
        <v>5.3860000000000001</v>
      </c>
      <c r="W18" s="96">
        <v>8.9</v>
      </c>
      <c r="X18" s="96">
        <f t="shared" si="1"/>
        <v>8.9</v>
      </c>
      <c r="Y18" s="97" t="s">
        <v>168</v>
      </c>
      <c r="Z18" s="159">
        <v>1028</v>
      </c>
      <c r="AA18" s="159">
        <v>0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14946344</v>
      </c>
      <c r="AJ18" s="45">
        <f t="shared" si="7"/>
        <v>1290</v>
      </c>
      <c r="AK18" s="48">
        <f t="shared" si="8"/>
        <v>239.50984032677312</v>
      </c>
      <c r="AL18" s="156">
        <v>1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76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91687612</v>
      </c>
      <c r="T19" s="45">
        <f t="shared" si="4"/>
        <v>4914</v>
      </c>
      <c r="U19" s="46">
        <f>T19*24/1000</f>
        <v>117.93600000000001</v>
      </c>
      <c r="V19" s="46">
        <f t="shared" si="6"/>
        <v>4.9139999999999997</v>
      </c>
      <c r="W19" s="96">
        <v>8.4</v>
      </c>
      <c r="X19" s="96">
        <f t="shared" si="1"/>
        <v>8.4</v>
      </c>
      <c r="Y19" s="97" t="s">
        <v>168</v>
      </c>
      <c r="Z19" s="159">
        <v>1027</v>
      </c>
      <c r="AA19" s="159">
        <v>0</v>
      </c>
      <c r="AB19" s="159">
        <v>1186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14947446</v>
      </c>
      <c r="AJ19" s="45">
        <f t="shared" si="7"/>
        <v>1102</v>
      </c>
      <c r="AK19" s="48">
        <f t="shared" si="8"/>
        <v>224.25722425722427</v>
      </c>
      <c r="AL19" s="156">
        <v>1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78</v>
      </c>
      <c r="H20" s="155">
        <f t="shared" si="0"/>
        <v>54.929577464788736</v>
      </c>
      <c r="I20" s="155">
        <v>76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129</v>
      </c>
      <c r="R20" s="158"/>
      <c r="S20" s="158">
        <v>91692436</v>
      </c>
      <c r="T20" s="45">
        <f t="shared" si="4"/>
        <v>4824</v>
      </c>
      <c r="U20" s="46">
        <f t="shared" si="5"/>
        <v>115.776</v>
      </c>
      <c r="V20" s="46">
        <f t="shared" si="6"/>
        <v>4.8239999999999998</v>
      </c>
      <c r="W20" s="96">
        <v>7.8</v>
      </c>
      <c r="X20" s="96">
        <f t="shared" si="1"/>
        <v>7.8</v>
      </c>
      <c r="Y20" s="97" t="s">
        <v>168</v>
      </c>
      <c r="Z20" s="159">
        <v>1036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14948646</v>
      </c>
      <c r="AJ20" s="45">
        <f t="shared" si="7"/>
        <v>1200</v>
      </c>
      <c r="AK20" s="48">
        <f t="shared" si="8"/>
        <v>248.75621890547265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77</v>
      </c>
      <c r="H21" s="155">
        <f t="shared" si="0"/>
        <v>54.225352112676056</v>
      </c>
      <c r="I21" s="155">
        <v>74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131</v>
      </c>
      <c r="R21" s="158"/>
      <c r="S21" s="158">
        <v>91697214</v>
      </c>
      <c r="T21" s="45">
        <f t="shared" si="4"/>
        <v>4778</v>
      </c>
      <c r="U21" s="46">
        <f t="shared" si="5"/>
        <v>114.672</v>
      </c>
      <c r="V21" s="46">
        <f t="shared" si="6"/>
        <v>4.7779999999999996</v>
      </c>
      <c r="W21" s="96">
        <v>7.1</v>
      </c>
      <c r="X21" s="96">
        <f t="shared" si="1"/>
        <v>7.1</v>
      </c>
      <c r="Y21" s="97" t="s">
        <v>168</v>
      </c>
      <c r="Z21" s="159">
        <v>1037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14949870</v>
      </c>
      <c r="AJ21" s="45">
        <f t="shared" si="7"/>
        <v>1224</v>
      </c>
      <c r="AK21" s="48">
        <f t="shared" si="8"/>
        <v>256.1741314357472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1.1000000000000001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77</v>
      </c>
      <c r="H22" s="155">
        <f t="shared" si="0"/>
        <v>54.225352112676056</v>
      </c>
      <c r="I22" s="155">
        <v>74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91701928</v>
      </c>
      <c r="T22" s="45">
        <f t="shared" si="4"/>
        <v>4714</v>
      </c>
      <c r="U22" s="46">
        <f t="shared" si="5"/>
        <v>113.136</v>
      </c>
      <c r="V22" s="46">
        <f t="shared" si="6"/>
        <v>4.7140000000000004</v>
      </c>
      <c r="W22" s="96">
        <v>6.8</v>
      </c>
      <c r="X22" s="96">
        <f>W22</f>
        <v>6.8</v>
      </c>
      <c r="Y22" s="97" t="s">
        <v>168</v>
      </c>
      <c r="Z22" s="159">
        <v>1036</v>
      </c>
      <c r="AA22" s="159">
        <v>0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14951068</v>
      </c>
      <c r="AJ22" s="45">
        <f t="shared" si="7"/>
        <v>1198</v>
      </c>
      <c r="AK22" s="48">
        <f t="shared" si="8"/>
        <v>254.13661434026304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75</v>
      </c>
      <c r="H23" s="155">
        <f t="shared" si="0"/>
        <v>52.816901408450704</v>
      </c>
      <c r="I23" s="155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91706256</v>
      </c>
      <c r="T23" s="45">
        <f t="shared" si="4"/>
        <v>4328</v>
      </c>
      <c r="U23" s="46">
        <f>T23*24/1000</f>
        <v>103.872</v>
      </c>
      <c r="V23" s="46">
        <f t="shared" si="6"/>
        <v>4.3280000000000003</v>
      </c>
      <c r="W23" s="96">
        <v>5.9</v>
      </c>
      <c r="X23" s="96">
        <f t="shared" si="1"/>
        <v>5.9</v>
      </c>
      <c r="Y23" s="97" t="s">
        <v>168</v>
      </c>
      <c r="Z23" s="159">
        <v>1037</v>
      </c>
      <c r="AA23" s="159">
        <v>0</v>
      </c>
      <c r="AB23" s="159">
        <v>1186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14952222</v>
      </c>
      <c r="AJ23" s="45">
        <f t="shared" si="7"/>
        <v>1154</v>
      </c>
      <c r="AK23" s="48">
        <f t="shared" si="8"/>
        <v>266.63585951940848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5</v>
      </c>
      <c r="G24" s="118">
        <v>75</v>
      </c>
      <c r="H24" s="155">
        <f t="shared" si="0"/>
        <v>52.816901408450704</v>
      </c>
      <c r="I24" s="155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91710488</v>
      </c>
      <c r="T24" s="45">
        <f t="shared" si="4"/>
        <v>4232</v>
      </c>
      <c r="U24" s="46">
        <f>T24*24/1000</f>
        <v>101.568</v>
      </c>
      <c r="V24" s="46">
        <f t="shared" si="6"/>
        <v>4.2320000000000002</v>
      </c>
      <c r="W24" s="96">
        <v>5.4</v>
      </c>
      <c r="X24" s="96">
        <f t="shared" si="1"/>
        <v>5.4</v>
      </c>
      <c r="Y24" s="97" t="s">
        <v>168</v>
      </c>
      <c r="Z24" s="159">
        <v>1037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14953354</v>
      </c>
      <c r="AJ24" s="45">
        <f t="shared" si="7"/>
        <v>1132</v>
      </c>
      <c r="AK24" s="48">
        <f t="shared" si="8"/>
        <v>267.48582230623816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75</v>
      </c>
      <c r="H25" s="155">
        <f>G25/1.42</f>
        <v>52.816901408450704</v>
      </c>
      <c r="I25" s="155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130</v>
      </c>
      <c r="R25" s="158"/>
      <c r="S25" s="158">
        <v>91715645</v>
      </c>
      <c r="T25" s="45">
        <f t="shared" si="4"/>
        <v>5157</v>
      </c>
      <c r="U25" s="46">
        <f t="shared" si="5"/>
        <v>123.768</v>
      </c>
      <c r="V25" s="46">
        <f t="shared" si="6"/>
        <v>5.157</v>
      </c>
      <c r="W25" s="96">
        <v>4.8</v>
      </c>
      <c r="X25" s="96">
        <f t="shared" si="1"/>
        <v>4.8</v>
      </c>
      <c r="Y25" s="97" t="s">
        <v>168</v>
      </c>
      <c r="Z25" s="159">
        <v>1016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14954639</v>
      </c>
      <c r="AJ25" s="45">
        <f t="shared" si="7"/>
        <v>1285</v>
      </c>
      <c r="AK25" s="48">
        <f t="shared" si="8"/>
        <v>249.17587744812874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3</v>
      </c>
      <c r="G26" s="118">
        <v>76</v>
      </c>
      <c r="H26" s="155">
        <f>G26/1.42</f>
        <v>53.521126760563384</v>
      </c>
      <c r="I26" s="155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131</v>
      </c>
      <c r="R26" s="158"/>
      <c r="S26" s="158">
        <v>91720305</v>
      </c>
      <c r="T26" s="45">
        <f t="shared" si="4"/>
        <v>4660</v>
      </c>
      <c r="U26" s="46">
        <f t="shared" si="5"/>
        <v>111.84</v>
      </c>
      <c r="V26" s="46">
        <f t="shared" si="6"/>
        <v>4.66</v>
      </c>
      <c r="W26" s="96">
        <v>4.5</v>
      </c>
      <c r="X26" s="96">
        <f t="shared" si="1"/>
        <v>4.5</v>
      </c>
      <c r="Y26" s="97" t="s">
        <v>168</v>
      </c>
      <c r="Z26" s="159">
        <v>1016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14955807</v>
      </c>
      <c r="AJ26" s="45">
        <f t="shared" si="7"/>
        <v>1168</v>
      </c>
      <c r="AK26" s="48">
        <f t="shared" si="8"/>
        <v>250.64377682403432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76</v>
      </c>
      <c r="H27" s="155">
        <f t="shared" si="0"/>
        <v>53.521126760563384</v>
      </c>
      <c r="I27" s="155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91725234</v>
      </c>
      <c r="T27" s="45">
        <f t="shared" si="4"/>
        <v>4929</v>
      </c>
      <c r="U27" s="46">
        <f t="shared" si="5"/>
        <v>118.29600000000001</v>
      </c>
      <c r="V27" s="46">
        <f t="shared" si="6"/>
        <v>4.9290000000000003</v>
      </c>
      <c r="W27" s="96">
        <v>4.0999999999999996</v>
      </c>
      <c r="X27" s="96">
        <f t="shared" si="1"/>
        <v>4.0999999999999996</v>
      </c>
      <c r="Y27" s="97" t="s">
        <v>168</v>
      </c>
      <c r="Z27" s="159">
        <v>1016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14956977</v>
      </c>
      <c r="AJ27" s="45">
        <f>IF(ISBLANK(AI27),"-",AI27-AI26)</f>
        <v>1170</v>
      </c>
      <c r="AK27" s="48">
        <f t="shared" si="8"/>
        <v>237.3706634205721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75</v>
      </c>
      <c r="H28" s="155">
        <f t="shared" si="0"/>
        <v>52.816901408450704</v>
      </c>
      <c r="I28" s="155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91730166</v>
      </c>
      <c r="T28" s="45">
        <f t="shared" si="4"/>
        <v>4932</v>
      </c>
      <c r="U28" s="46">
        <f t="shared" si="5"/>
        <v>118.36799999999999</v>
      </c>
      <c r="V28" s="46">
        <f t="shared" si="6"/>
        <v>4.9320000000000004</v>
      </c>
      <c r="W28" s="96">
        <v>3.6</v>
      </c>
      <c r="X28" s="96">
        <f t="shared" si="1"/>
        <v>3.6</v>
      </c>
      <c r="Y28" s="97" t="s">
        <v>168</v>
      </c>
      <c r="Z28" s="159">
        <v>1016</v>
      </c>
      <c r="AA28" s="159">
        <v>0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14958166</v>
      </c>
      <c r="AJ28" s="45">
        <f t="shared" si="7"/>
        <v>1189</v>
      </c>
      <c r="AK28" s="48">
        <f>AJ27/V28</f>
        <v>237.22627737226276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74</v>
      </c>
      <c r="H29" s="155">
        <f t="shared" si="0"/>
        <v>52.112676056338032</v>
      </c>
      <c r="I29" s="155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91735018</v>
      </c>
      <c r="T29" s="45">
        <f t="shared" si="4"/>
        <v>4852</v>
      </c>
      <c r="U29" s="46">
        <f t="shared" si="5"/>
        <v>116.44799999999999</v>
      </c>
      <c r="V29" s="46">
        <f t="shared" si="6"/>
        <v>4.8520000000000003</v>
      </c>
      <c r="W29" s="96">
        <v>3.2</v>
      </c>
      <c r="X29" s="96">
        <f t="shared" si="1"/>
        <v>3.2</v>
      </c>
      <c r="Y29" s="97" t="s">
        <v>168</v>
      </c>
      <c r="Z29" s="159">
        <v>1016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14959323</v>
      </c>
      <c r="AJ29" s="45">
        <f t="shared" si="7"/>
        <v>1157</v>
      </c>
      <c r="AK29" s="48">
        <f>AJ28/V29</f>
        <v>245.05358615004121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1.08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74</v>
      </c>
      <c r="H30" s="155">
        <f t="shared" si="0"/>
        <v>52.112676056338032</v>
      </c>
      <c r="I30" s="155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91739915</v>
      </c>
      <c r="T30" s="45">
        <f t="shared" si="4"/>
        <v>4897</v>
      </c>
      <c r="U30" s="46">
        <f t="shared" si="5"/>
        <v>117.52800000000001</v>
      </c>
      <c r="V30" s="46">
        <f t="shared" si="6"/>
        <v>4.8970000000000002</v>
      </c>
      <c r="W30" s="96">
        <v>2.8</v>
      </c>
      <c r="X30" s="96">
        <f t="shared" si="1"/>
        <v>2.8</v>
      </c>
      <c r="Y30" s="97" t="s">
        <v>168</v>
      </c>
      <c r="Z30" s="159">
        <v>1015</v>
      </c>
      <c r="AA30" s="159">
        <v>0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14960502</v>
      </c>
      <c r="AJ30" s="45">
        <f t="shared" si="7"/>
        <v>1179</v>
      </c>
      <c r="AK30" s="48">
        <f t="shared" si="8"/>
        <v>240.75964876454972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74</v>
      </c>
      <c r="H31" s="155">
        <f t="shared" si="0"/>
        <v>52.112676056338032</v>
      </c>
      <c r="I31" s="155">
        <v>72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91744494</v>
      </c>
      <c r="T31" s="45">
        <f t="shared" si="4"/>
        <v>4579</v>
      </c>
      <c r="U31" s="46">
        <f t="shared" si="5"/>
        <v>109.896</v>
      </c>
      <c r="V31" s="46">
        <f t="shared" si="6"/>
        <v>4.5789999999999997</v>
      </c>
      <c r="W31" s="96">
        <v>2.5</v>
      </c>
      <c r="X31" s="96">
        <f t="shared" si="1"/>
        <v>2.5</v>
      </c>
      <c r="Y31" s="97" t="s">
        <v>168</v>
      </c>
      <c r="Z31" s="159">
        <v>1015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14961649</v>
      </c>
      <c r="AJ31" s="45">
        <f t="shared" si="7"/>
        <v>1147</v>
      </c>
      <c r="AK31" s="48">
        <f t="shared" si="8"/>
        <v>250.4913736623717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74</v>
      </c>
      <c r="H32" s="155">
        <f t="shared" si="0"/>
        <v>52.112676056338032</v>
      </c>
      <c r="I32" s="155">
        <v>72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125</v>
      </c>
      <c r="R32" s="158"/>
      <c r="S32" s="158">
        <v>91748802</v>
      </c>
      <c r="T32" s="45">
        <f t="shared" si="4"/>
        <v>4308</v>
      </c>
      <c r="U32" s="46">
        <f t="shared" si="5"/>
        <v>103.392</v>
      </c>
      <c r="V32" s="46">
        <f t="shared" si="6"/>
        <v>4.3079999999999998</v>
      </c>
      <c r="W32" s="96">
        <v>2.2000000000000002</v>
      </c>
      <c r="X32" s="96">
        <f t="shared" si="1"/>
        <v>2.2000000000000002</v>
      </c>
      <c r="Y32" s="97" t="s">
        <v>168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14962799</v>
      </c>
      <c r="AJ32" s="45">
        <f t="shared" si="7"/>
        <v>1150</v>
      </c>
      <c r="AK32" s="48">
        <f t="shared" si="8"/>
        <v>266.9452181987001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76</v>
      </c>
      <c r="H33" s="155">
        <f t="shared" si="0"/>
        <v>53.521126760563384</v>
      </c>
      <c r="I33" s="155">
        <v>75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91753751</v>
      </c>
      <c r="T33" s="45">
        <f t="shared" si="4"/>
        <v>4949</v>
      </c>
      <c r="U33" s="46">
        <f t="shared" si="5"/>
        <v>118.776</v>
      </c>
      <c r="V33" s="46">
        <f t="shared" si="6"/>
        <v>4.9489999999999998</v>
      </c>
      <c r="W33" s="96">
        <v>1.9</v>
      </c>
      <c r="X33" s="96">
        <f t="shared" si="1"/>
        <v>1.9</v>
      </c>
      <c r="Y33" s="97" t="s">
        <v>168</v>
      </c>
      <c r="Z33" s="159">
        <v>1015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14963981</v>
      </c>
      <c r="AJ33" s="45">
        <f t="shared" si="7"/>
        <v>1182</v>
      </c>
      <c r="AK33" s="48">
        <f t="shared" si="8"/>
        <v>238.83612851081028</v>
      </c>
      <c r="AL33" s="156">
        <v>1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0</v>
      </c>
      <c r="G34" s="118">
        <v>72</v>
      </c>
      <c r="H34" s="155">
        <f t="shared" si="0"/>
        <v>50.70422535211268</v>
      </c>
      <c r="I34" s="155">
        <v>75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139</v>
      </c>
      <c r="R34" s="158"/>
      <c r="S34" s="158">
        <v>91758369</v>
      </c>
      <c r="T34" s="45">
        <f t="shared" si="4"/>
        <v>4618</v>
      </c>
      <c r="U34" s="46">
        <f t="shared" si="5"/>
        <v>110.83199999999999</v>
      </c>
      <c r="V34" s="46">
        <f t="shared" si="6"/>
        <v>4.6180000000000003</v>
      </c>
      <c r="W34" s="96">
        <v>2.2999999999999998</v>
      </c>
      <c r="X34" s="96">
        <f t="shared" si="1"/>
        <v>2.2999999999999998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14965069</v>
      </c>
      <c r="AJ34" s="45">
        <f t="shared" si="7"/>
        <v>1088</v>
      </c>
      <c r="AK34" s="48">
        <f t="shared" si="8"/>
        <v>235.59982676483324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75</v>
      </c>
      <c r="H35" s="155">
        <f t="shared" si="0"/>
        <v>52.816901408450704</v>
      </c>
      <c r="I35" s="155">
        <v>76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136</v>
      </c>
      <c r="R35" s="158"/>
      <c r="S35" s="158">
        <v>91763134</v>
      </c>
      <c r="T35" s="45">
        <f t="shared" si="4"/>
        <v>4765</v>
      </c>
      <c r="U35" s="46">
        <f t="shared" si="5"/>
        <v>114.36</v>
      </c>
      <c r="V35" s="46">
        <f t="shared" si="6"/>
        <v>4.7649999999999997</v>
      </c>
      <c r="W35" s="96">
        <v>3.1</v>
      </c>
      <c r="X35" s="96">
        <f t="shared" si="1"/>
        <v>3.1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14966203</v>
      </c>
      <c r="AJ35" s="45">
        <f t="shared" si="7"/>
        <v>1134</v>
      </c>
      <c r="AK35" s="48">
        <f t="shared" si="8"/>
        <v>237.98530954879331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110681</v>
      </c>
      <c r="U36" s="46">
        <f t="shared" si="5"/>
        <v>2656.3440000000001</v>
      </c>
      <c r="V36" s="46">
        <f t="shared" si="6"/>
        <v>110.681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27809</v>
      </c>
      <c r="AK36" s="61">
        <f>$AJ$36/$V36</f>
        <v>251.25360269603635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1.04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244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158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245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'APR 6'!$B$54</f>
        <v>TARGET DISCHARGE PRESSURE SET TO 78 PSI @ 5:01 PM TO 7:01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247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2_1_1_1_1_1_1_2_1_1_1_1_2_1_1"/>
    <protectedRange sqref="R4:W4" name="Range1_16_1_1_1_1_1_1_2_2_2_2_2_2_2_2_2_2_2_2_2_2_2_2_2_2_2_2_2_2_2_1_2_2_2_2_2_2_2_2_2_2_3_2_2_2_2_2_2_2_2_2_2_1_1_1_1_2_2_1_1_1_1_1_1_1_1_1_1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1_1_1_2_1_1_1_1_1_1_2_1_1_1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54" priority="5" operator="containsText" text="N/A">
      <formula>NOT(ISERROR(SEARCH("N/A",Z12)))</formula>
    </cfRule>
    <cfRule type="cellIs" dxfId="253" priority="17" operator="equal">
      <formula>0</formula>
    </cfRule>
  </conditionalFormatting>
  <conditionalFormatting sqref="Z12:AG35">
    <cfRule type="cellIs" dxfId="252" priority="16" operator="greaterThanOrEqual">
      <formula>1185</formula>
    </cfRule>
  </conditionalFormatting>
  <conditionalFormatting sqref="Z12:AG35">
    <cfRule type="cellIs" dxfId="251" priority="15" operator="between">
      <formula>0.1</formula>
      <formula>1184</formula>
    </cfRule>
  </conditionalFormatting>
  <conditionalFormatting sqref="Z8:Z9 AT12:AT35 AL36:AQ36 AL12:AR35">
    <cfRule type="cellIs" dxfId="250" priority="14" operator="equal">
      <formula>0</formula>
    </cfRule>
  </conditionalFormatting>
  <conditionalFormatting sqref="Z8:Z9 AT12:AT35 AL36:AQ36 AL12:AR35">
    <cfRule type="cellIs" dxfId="249" priority="13" operator="greaterThan">
      <formula>1179</formula>
    </cfRule>
  </conditionalFormatting>
  <conditionalFormatting sqref="Z8:Z9 AT12:AT35 AL36:AQ36 AL12:AR35">
    <cfRule type="cellIs" dxfId="248" priority="12" operator="greaterThan">
      <formula>99</formula>
    </cfRule>
  </conditionalFormatting>
  <conditionalFormatting sqref="Z8:Z9 AT12:AT35 AL36:AQ36 AL12:AR35">
    <cfRule type="cellIs" dxfId="247" priority="11" operator="greaterThan">
      <formula>0.99</formula>
    </cfRule>
  </conditionalFormatting>
  <conditionalFormatting sqref="AD8:AD9">
    <cfRule type="cellIs" dxfId="246" priority="10" operator="equal">
      <formula>0</formula>
    </cfRule>
  </conditionalFormatting>
  <conditionalFormatting sqref="AD8:AD9">
    <cfRule type="cellIs" dxfId="245" priority="9" operator="greaterThan">
      <formula>1179</formula>
    </cfRule>
  </conditionalFormatting>
  <conditionalFormatting sqref="AD8:AD9">
    <cfRule type="cellIs" dxfId="244" priority="8" operator="greaterThan">
      <formula>99</formula>
    </cfRule>
  </conditionalFormatting>
  <conditionalFormatting sqref="AD8:AD9">
    <cfRule type="cellIs" dxfId="243" priority="7" operator="greaterThan">
      <formula>0.99</formula>
    </cfRule>
  </conditionalFormatting>
  <conditionalFormatting sqref="AK12:AK35">
    <cfRule type="cellIs" dxfId="242" priority="6" operator="greaterThan">
      <formula>$AK$8</formula>
    </cfRule>
  </conditionalFormatting>
  <conditionalFormatting sqref="AS12:AS35">
    <cfRule type="containsText" dxfId="241" priority="1" operator="containsText" text="N/A">
      <formula>NOT(ISERROR(SEARCH("N/A",AS12)))</formula>
    </cfRule>
    <cfRule type="cellIs" dxfId="240" priority="4" operator="equal">
      <formula>0</formula>
    </cfRule>
  </conditionalFormatting>
  <conditionalFormatting sqref="AS12:AS35">
    <cfRule type="cellIs" dxfId="239" priority="3" operator="greaterThanOrEqual">
      <formula>1185</formula>
    </cfRule>
  </conditionalFormatting>
  <conditionalFormatting sqref="AS12:AS35">
    <cfRule type="cellIs" dxfId="238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7030A0"/>
  </sheetPr>
  <dimension ref="A2:BB87"/>
  <sheetViews>
    <sheetView topLeftCell="A16" zoomScaleNormal="100" workbookViewId="0">
      <selection activeCell="B50" sqref="B50: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223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43207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27726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16'!S35</f>
        <v>91763134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16'!AI35</f>
        <v>14966203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2</v>
      </c>
      <c r="G12" s="118">
        <v>72</v>
      </c>
      <c r="H12" s="155">
        <f t="shared" ref="H12:H35" si="0">G12/1.42</f>
        <v>50.70422535211268</v>
      </c>
      <c r="I12" s="155">
        <v>76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91767415</v>
      </c>
      <c r="T12" s="45">
        <f>IF(ISBLANK(S12),"-",S12-S11)</f>
        <v>4281</v>
      </c>
      <c r="U12" s="46">
        <f>T12*24/1000</f>
        <v>102.744</v>
      </c>
      <c r="V12" s="46">
        <f>T12/1000</f>
        <v>4.2809999999999997</v>
      </c>
      <c r="W12" s="96">
        <v>4.4000000000000004</v>
      </c>
      <c r="X12" s="96">
        <f t="shared" ref="X12:X35" si="1">W12</f>
        <v>4.4000000000000004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14967305</v>
      </c>
      <c r="AJ12" s="45">
        <f>IF(ISBLANK(AI12),"-",AI12-AI11)</f>
        <v>1102</v>
      </c>
      <c r="AK12" s="48">
        <f>AJ12/V12</f>
        <v>257.41649147395469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4</v>
      </c>
      <c r="G13" s="118">
        <v>73</v>
      </c>
      <c r="H13" s="155">
        <f t="shared" si="0"/>
        <v>51.408450704225352</v>
      </c>
      <c r="I13" s="155">
        <v>77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91771767</v>
      </c>
      <c r="T13" s="45">
        <f t="shared" ref="T13:T35" si="4">IF(ISBLANK(S13),"-",S13-S12)</f>
        <v>4352</v>
      </c>
      <c r="U13" s="46">
        <f t="shared" ref="U13:U36" si="5">T13*24/1000</f>
        <v>104.44799999999999</v>
      </c>
      <c r="V13" s="46">
        <f t="shared" ref="V13:V36" si="6">T13/1000</f>
        <v>4.3520000000000003</v>
      </c>
      <c r="W13" s="96">
        <v>5.9</v>
      </c>
      <c r="X13" s="96">
        <f t="shared" si="1"/>
        <v>5.9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14968410</v>
      </c>
      <c r="AJ13" s="45">
        <f t="shared" ref="AJ13:AJ35" si="7">IF(ISBLANK(AI13),"-",AI13-AI12)</f>
        <v>1105</v>
      </c>
      <c r="AK13" s="48">
        <f t="shared" ref="AK13:AK35" si="8">AJ13/V13</f>
        <v>253.90624999999997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6</v>
      </c>
      <c r="G14" s="118">
        <v>73</v>
      </c>
      <c r="H14" s="155">
        <f t="shared" si="0"/>
        <v>51.408450704225352</v>
      </c>
      <c r="I14" s="155">
        <v>79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91775888</v>
      </c>
      <c r="T14" s="45">
        <f t="shared" si="4"/>
        <v>4121</v>
      </c>
      <c r="U14" s="46">
        <f t="shared" si="5"/>
        <v>98.903999999999996</v>
      </c>
      <c r="V14" s="46">
        <f t="shared" si="6"/>
        <v>4.1210000000000004</v>
      </c>
      <c r="W14" s="96">
        <v>7.3</v>
      </c>
      <c r="X14" s="96">
        <f t="shared" si="1"/>
        <v>7.3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14969478</v>
      </c>
      <c r="AJ14" s="45">
        <f t="shared" si="7"/>
        <v>1068</v>
      </c>
      <c r="AK14" s="48">
        <f t="shared" si="8"/>
        <v>259.16039796165978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8</v>
      </c>
      <c r="G15" s="118">
        <v>73</v>
      </c>
      <c r="H15" s="155">
        <f t="shared" si="0"/>
        <v>51.408450704225352</v>
      </c>
      <c r="I15" s="155">
        <v>80</v>
      </c>
      <c r="J15" s="41" t="s">
        <v>88</v>
      </c>
      <c r="K15" s="41">
        <f t="shared" si="3"/>
        <v>46.478873239436624</v>
      </c>
      <c r="L15" s="42">
        <f>(G15-5)/1.42</f>
        <v>47.887323943661976</v>
      </c>
      <c r="M15" s="41">
        <f>L15+(6/1.42)</f>
        <v>52.112676056338032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91780197</v>
      </c>
      <c r="T15" s="45">
        <f t="shared" si="4"/>
        <v>4309</v>
      </c>
      <c r="U15" s="46">
        <f t="shared" si="5"/>
        <v>103.416</v>
      </c>
      <c r="V15" s="46">
        <f t="shared" si="6"/>
        <v>4.3090000000000002</v>
      </c>
      <c r="W15" s="96">
        <v>8.8000000000000007</v>
      </c>
      <c r="X15" s="96">
        <f t="shared" si="1"/>
        <v>8.8000000000000007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14970588</v>
      </c>
      <c r="AJ15" s="45">
        <f t="shared" si="7"/>
        <v>1110</v>
      </c>
      <c r="AK15" s="48">
        <f t="shared" si="8"/>
        <v>257.60037131585051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212</v>
      </c>
      <c r="E16" s="155" t="e">
        <f t="shared" si="2"/>
        <v>#VALUE!</v>
      </c>
      <c r="F16" s="155">
        <v>9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 t="s">
        <v>212</v>
      </c>
      <c r="R16" s="158"/>
      <c r="S16" s="158">
        <v>91784356</v>
      </c>
      <c r="T16" s="45">
        <f t="shared" si="4"/>
        <v>4159</v>
      </c>
      <c r="U16" s="46">
        <f t="shared" si="5"/>
        <v>99.816000000000003</v>
      </c>
      <c r="V16" s="46">
        <f t="shared" si="6"/>
        <v>4.1589999999999998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14971698</v>
      </c>
      <c r="AJ16" s="45">
        <f t="shared" si="7"/>
        <v>1110</v>
      </c>
      <c r="AK16" s="48">
        <f t="shared" si="8"/>
        <v>266.89107958643905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77</v>
      </c>
      <c r="H17" s="155">
        <f t="shared" si="0"/>
        <v>54.225352112676056</v>
      </c>
      <c r="I17" s="155">
        <v>79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136</v>
      </c>
      <c r="R17" s="158"/>
      <c r="S17" s="158">
        <v>91788785</v>
      </c>
      <c r="T17" s="45">
        <f t="shared" si="4"/>
        <v>4429</v>
      </c>
      <c r="U17" s="46">
        <f t="shared" si="5"/>
        <v>106.29600000000001</v>
      </c>
      <c r="V17" s="46">
        <f t="shared" si="6"/>
        <v>4.4290000000000003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14972817</v>
      </c>
      <c r="AJ17" s="45">
        <f t="shared" si="7"/>
        <v>1119</v>
      </c>
      <c r="AK17" s="48">
        <f t="shared" si="8"/>
        <v>252.65296906750959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80</v>
      </c>
      <c r="H18" s="155">
        <f t="shared" si="0"/>
        <v>56.338028169014088</v>
      </c>
      <c r="I18" s="155">
        <v>79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142</v>
      </c>
      <c r="R18" s="158"/>
      <c r="S18" s="158">
        <v>91793950</v>
      </c>
      <c r="T18" s="45">
        <f t="shared" si="4"/>
        <v>5165</v>
      </c>
      <c r="U18" s="46">
        <f t="shared" si="5"/>
        <v>123.96</v>
      </c>
      <c r="V18" s="46">
        <f t="shared" si="6"/>
        <v>5.165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14973939</v>
      </c>
      <c r="AJ18" s="45">
        <f t="shared" si="7"/>
        <v>1122</v>
      </c>
      <c r="AK18" s="48">
        <f t="shared" si="8"/>
        <v>217.23136495643755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77</v>
      </c>
      <c r="H19" s="155">
        <f t="shared" si="0"/>
        <v>54.225352112676056</v>
      </c>
      <c r="I19" s="155">
        <v>78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129</v>
      </c>
      <c r="R19" s="158"/>
      <c r="S19" s="158">
        <v>91799122</v>
      </c>
      <c r="T19" s="45">
        <f t="shared" si="4"/>
        <v>5172</v>
      </c>
      <c r="U19" s="46">
        <f>T19*24/1000</f>
        <v>124.128</v>
      </c>
      <c r="V19" s="46">
        <f t="shared" si="6"/>
        <v>5.1719999999999997</v>
      </c>
      <c r="W19" s="96">
        <v>9</v>
      </c>
      <c r="X19" s="96">
        <f t="shared" si="1"/>
        <v>9</v>
      </c>
      <c r="Y19" s="97" t="s">
        <v>168</v>
      </c>
      <c r="Z19" s="159">
        <v>0</v>
      </c>
      <c r="AA19" s="159">
        <v>1047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14975136</v>
      </c>
      <c r="AJ19" s="45">
        <f t="shared" si="7"/>
        <v>1197</v>
      </c>
      <c r="AK19" s="48">
        <f t="shared" si="8"/>
        <v>231.4385150812065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78</v>
      </c>
      <c r="H20" s="155">
        <f t="shared" si="0"/>
        <v>54.929577464788736</v>
      </c>
      <c r="I20" s="155">
        <v>77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124</v>
      </c>
      <c r="R20" s="158"/>
      <c r="S20" s="158">
        <v>91804050</v>
      </c>
      <c r="T20" s="45">
        <f t="shared" si="4"/>
        <v>4928</v>
      </c>
      <c r="U20" s="46">
        <f t="shared" si="5"/>
        <v>118.27200000000001</v>
      </c>
      <c r="V20" s="46">
        <f t="shared" si="6"/>
        <v>4.9279999999999999</v>
      </c>
      <c r="W20" s="96">
        <v>8.1999999999999993</v>
      </c>
      <c r="X20" s="96">
        <f t="shared" si="1"/>
        <v>8.1999999999999993</v>
      </c>
      <c r="Y20" s="97" t="s">
        <v>168</v>
      </c>
      <c r="Z20" s="159">
        <v>0</v>
      </c>
      <c r="AA20" s="159">
        <v>1117</v>
      </c>
      <c r="AB20" s="159">
        <v>1188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14976368</v>
      </c>
      <c r="AJ20" s="45">
        <f t="shared" si="7"/>
        <v>1232</v>
      </c>
      <c r="AK20" s="48">
        <f t="shared" si="8"/>
        <v>250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78</v>
      </c>
      <c r="H21" s="155">
        <f t="shared" si="0"/>
        <v>54.929577464788736</v>
      </c>
      <c r="I21" s="155">
        <v>77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91808713</v>
      </c>
      <c r="T21" s="45">
        <f t="shared" si="4"/>
        <v>4663</v>
      </c>
      <c r="U21" s="46">
        <f t="shared" si="5"/>
        <v>111.91200000000001</v>
      </c>
      <c r="V21" s="46">
        <f t="shared" si="6"/>
        <v>4.6630000000000003</v>
      </c>
      <c r="W21" s="96">
        <v>7.3</v>
      </c>
      <c r="X21" s="96">
        <f t="shared" si="1"/>
        <v>7.3</v>
      </c>
      <c r="Y21" s="97" t="s">
        <v>168</v>
      </c>
      <c r="Z21" s="159">
        <v>0</v>
      </c>
      <c r="AA21" s="159">
        <v>1099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14977596</v>
      </c>
      <c r="AJ21" s="45">
        <f t="shared" si="7"/>
        <v>1228</v>
      </c>
      <c r="AK21" s="48">
        <f t="shared" si="8"/>
        <v>263.34977482307528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0.96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77</v>
      </c>
      <c r="H22" s="155">
        <f t="shared" si="0"/>
        <v>54.225352112676056</v>
      </c>
      <c r="I22" s="155">
        <v>76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126</v>
      </c>
      <c r="R22" s="158"/>
      <c r="S22" s="158">
        <v>91813246</v>
      </c>
      <c r="T22" s="45">
        <f t="shared" si="4"/>
        <v>4533</v>
      </c>
      <c r="U22" s="46">
        <f t="shared" si="5"/>
        <v>108.792</v>
      </c>
      <c r="V22" s="46">
        <f t="shared" si="6"/>
        <v>4.5330000000000004</v>
      </c>
      <c r="W22" s="96">
        <v>6.5</v>
      </c>
      <c r="X22" s="96">
        <f>W22</f>
        <v>6.5</v>
      </c>
      <c r="Y22" s="97" t="s">
        <v>168</v>
      </c>
      <c r="Z22" s="159">
        <v>0</v>
      </c>
      <c r="AA22" s="159">
        <v>1098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14978827</v>
      </c>
      <c r="AJ22" s="45">
        <f t="shared" si="7"/>
        <v>1231</v>
      </c>
      <c r="AK22" s="48">
        <f t="shared" si="8"/>
        <v>271.56408559452899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4</v>
      </c>
      <c r="G23" s="118">
        <v>76</v>
      </c>
      <c r="H23" s="155">
        <f t="shared" si="0"/>
        <v>53.521126760563384</v>
      </c>
      <c r="I23" s="155">
        <v>75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91817610</v>
      </c>
      <c r="T23" s="45">
        <f t="shared" si="4"/>
        <v>4364</v>
      </c>
      <c r="U23" s="46">
        <f>T23*24/1000</f>
        <v>104.736</v>
      </c>
      <c r="V23" s="46">
        <f t="shared" si="6"/>
        <v>4.3639999999999999</v>
      </c>
      <c r="W23" s="96">
        <v>5.8</v>
      </c>
      <c r="X23" s="96">
        <f t="shared" si="1"/>
        <v>5.8</v>
      </c>
      <c r="Y23" s="97" t="s">
        <v>168</v>
      </c>
      <c r="Z23" s="159">
        <v>0</v>
      </c>
      <c r="AA23" s="159">
        <v>1045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14980008</v>
      </c>
      <c r="AJ23" s="45">
        <f t="shared" si="7"/>
        <v>1181</v>
      </c>
      <c r="AK23" s="48">
        <f t="shared" si="8"/>
        <v>270.62328139321721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3</v>
      </c>
      <c r="G24" s="118">
        <v>76</v>
      </c>
      <c r="H24" s="155">
        <f t="shared" si="0"/>
        <v>53.521126760563384</v>
      </c>
      <c r="I24" s="155">
        <v>75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91822280</v>
      </c>
      <c r="T24" s="45">
        <f t="shared" si="4"/>
        <v>4670</v>
      </c>
      <c r="U24" s="46">
        <f>T24*24/1000</f>
        <v>112.08</v>
      </c>
      <c r="V24" s="46">
        <f t="shared" si="6"/>
        <v>4.67</v>
      </c>
      <c r="W24" s="96">
        <v>5.2</v>
      </c>
      <c r="X24" s="96">
        <f t="shared" si="1"/>
        <v>5.2</v>
      </c>
      <c r="Y24" s="97" t="s">
        <v>168</v>
      </c>
      <c r="Z24" s="159">
        <v>0</v>
      </c>
      <c r="AA24" s="159">
        <v>1046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14981244</v>
      </c>
      <c r="AJ24" s="45">
        <f t="shared" si="7"/>
        <v>1236</v>
      </c>
      <c r="AK24" s="48">
        <f t="shared" si="8"/>
        <v>264.66809421841543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2</v>
      </c>
      <c r="G25" s="118">
        <v>76</v>
      </c>
      <c r="H25" s="155">
        <f>G25/1.42</f>
        <v>53.521126760563384</v>
      </c>
      <c r="I25" s="155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91826712</v>
      </c>
      <c r="T25" s="45">
        <f t="shared" si="4"/>
        <v>4432</v>
      </c>
      <c r="U25" s="46">
        <f t="shared" si="5"/>
        <v>106.36799999999999</v>
      </c>
      <c r="V25" s="46">
        <f t="shared" si="6"/>
        <v>4.4320000000000004</v>
      </c>
      <c r="W25" s="96">
        <v>4.5999999999999996</v>
      </c>
      <c r="X25" s="96">
        <f t="shared" si="1"/>
        <v>4.5999999999999996</v>
      </c>
      <c r="Y25" s="97" t="s">
        <v>168</v>
      </c>
      <c r="Z25" s="159">
        <v>0</v>
      </c>
      <c r="AA25" s="159">
        <v>1026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14982398</v>
      </c>
      <c r="AJ25" s="45">
        <f t="shared" si="7"/>
        <v>1154</v>
      </c>
      <c r="AK25" s="48">
        <f t="shared" si="8"/>
        <v>260.37906137184115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1.05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76</v>
      </c>
      <c r="H26" s="155">
        <f>G26/1.42</f>
        <v>53.521126760563384</v>
      </c>
      <c r="I26" s="155">
        <v>75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91831635</v>
      </c>
      <c r="T26" s="45">
        <f t="shared" si="4"/>
        <v>4923</v>
      </c>
      <c r="U26" s="46">
        <f t="shared" si="5"/>
        <v>118.152</v>
      </c>
      <c r="V26" s="46">
        <f t="shared" si="6"/>
        <v>4.923</v>
      </c>
      <c r="W26" s="96">
        <v>4.2</v>
      </c>
      <c r="X26" s="96">
        <f t="shared" si="1"/>
        <v>4.2</v>
      </c>
      <c r="Y26" s="97" t="s">
        <v>168</v>
      </c>
      <c r="Z26" s="159">
        <v>0</v>
      </c>
      <c r="AA26" s="159">
        <v>1016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14983589</v>
      </c>
      <c r="AJ26" s="45">
        <f t="shared" si="7"/>
        <v>1191</v>
      </c>
      <c r="AK26" s="48">
        <f t="shared" si="8"/>
        <v>241.92565508836074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75</v>
      </c>
      <c r="H27" s="155">
        <f t="shared" si="0"/>
        <v>52.816901408450704</v>
      </c>
      <c r="I27" s="155">
        <v>73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91836508</v>
      </c>
      <c r="T27" s="45">
        <f t="shared" si="4"/>
        <v>4873</v>
      </c>
      <c r="U27" s="46">
        <f t="shared" si="5"/>
        <v>116.952</v>
      </c>
      <c r="V27" s="46">
        <f t="shared" si="6"/>
        <v>4.8730000000000002</v>
      </c>
      <c r="W27" s="96">
        <v>3.7</v>
      </c>
      <c r="X27" s="96">
        <f t="shared" si="1"/>
        <v>3.7</v>
      </c>
      <c r="Y27" s="97" t="s">
        <v>168</v>
      </c>
      <c r="Z27" s="159">
        <v>0</v>
      </c>
      <c r="AA27" s="159">
        <v>1016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14984760</v>
      </c>
      <c r="AJ27" s="45">
        <f>IF(ISBLANK(AI27),"-",AI27-AI26)</f>
        <v>1171</v>
      </c>
      <c r="AK27" s="48">
        <f t="shared" si="8"/>
        <v>240.30371434434639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74</v>
      </c>
      <c r="H28" s="155">
        <f t="shared" si="0"/>
        <v>52.112676056338032</v>
      </c>
      <c r="I28" s="155">
        <v>72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91841386</v>
      </c>
      <c r="T28" s="45">
        <f t="shared" si="4"/>
        <v>4878</v>
      </c>
      <c r="U28" s="46">
        <f t="shared" si="5"/>
        <v>117.072</v>
      </c>
      <c r="V28" s="46">
        <f t="shared" si="6"/>
        <v>4.8780000000000001</v>
      </c>
      <c r="W28" s="96">
        <v>3.3</v>
      </c>
      <c r="X28" s="96">
        <f t="shared" si="1"/>
        <v>3.3</v>
      </c>
      <c r="Y28" s="97" t="s">
        <v>168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14985921</v>
      </c>
      <c r="AJ28" s="45">
        <f t="shared" si="7"/>
        <v>1161</v>
      </c>
      <c r="AK28" s="48">
        <f>AJ27/V28</f>
        <v>240.05740057400573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74</v>
      </c>
      <c r="H29" s="155">
        <f t="shared" si="0"/>
        <v>52.112676056338032</v>
      </c>
      <c r="I29" s="155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128</v>
      </c>
      <c r="R29" s="158"/>
      <c r="S29" s="158">
        <v>91846045</v>
      </c>
      <c r="T29" s="45">
        <f t="shared" si="4"/>
        <v>4659</v>
      </c>
      <c r="U29" s="46">
        <f t="shared" si="5"/>
        <v>111.816</v>
      </c>
      <c r="V29" s="46">
        <f t="shared" si="6"/>
        <v>4.6589999999999998</v>
      </c>
      <c r="W29" s="96">
        <v>3</v>
      </c>
      <c r="X29" s="96">
        <f t="shared" si="1"/>
        <v>3</v>
      </c>
      <c r="Y29" s="97" t="s">
        <v>168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14987086</v>
      </c>
      <c r="AJ29" s="45">
        <f t="shared" si="7"/>
        <v>1165</v>
      </c>
      <c r="AK29" s="48">
        <f>AJ28/V29</f>
        <v>249.19510624597555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1.1100000000000001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-3</v>
      </c>
      <c r="G30" s="118">
        <v>73</v>
      </c>
      <c r="H30" s="155">
        <f t="shared" si="0"/>
        <v>51.408450704225352</v>
      </c>
      <c r="I30" s="155">
        <v>71</v>
      </c>
      <c r="J30" s="41" t="s">
        <v>88</v>
      </c>
      <c r="K30" s="41">
        <f t="shared" si="3"/>
        <v>47.887323943661976</v>
      </c>
      <c r="L30" s="42">
        <f t="shared" si="13"/>
        <v>49.295774647887328</v>
      </c>
      <c r="M30" s="41">
        <f t="shared" si="12"/>
        <v>53.521126760563384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91850676</v>
      </c>
      <c r="T30" s="45">
        <f t="shared" si="4"/>
        <v>4631</v>
      </c>
      <c r="U30" s="46">
        <f t="shared" si="5"/>
        <v>111.14400000000001</v>
      </c>
      <c r="V30" s="46">
        <f t="shared" si="6"/>
        <v>4.6310000000000002</v>
      </c>
      <c r="W30" s="96">
        <v>2.6</v>
      </c>
      <c r="X30" s="96">
        <f t="shared" si="1"/>
        <v>2.6</v>
      </c>
      <c r="Y30" s="97" t="s">
        <v>168</v>
      </c>
      <c r="Z30" s="159">
        <v>0</v>
      </c>
      <c r="AA30" s="159">
        <v>1015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14988250</v>
      </c>
      <c r="AJ30" s="45">
        <f t="shared" si="7"/>
        <v>1164</v>
      </c>
      <c r="AK30" s="48">
        <f t="shared" si="8"/>
        <v>251.34960051824658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74</v>
      </c>
      <c r="H31" s="155">
        <f t="shared" si="0"/>
        <v>52.112676056338032</v>
      </c>
      <c r="I31" s="155">
        <v>72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91855152</v>
      </c>
      <c r="T31" s="45">
        <f t="shared" si="4"/>
        <v>4476</v>
      </c>
      <c r="U31" s="46">
        <f t="shared" si="5"/>
        <v>107.42400000000001</v>
      </c>
      <c r="V31" s="46">
        <f t="shared" si="6"/>
        <v>4.476</v>
      </c>
      <c r="W31" s="96">
        <v>2.2000000000000002</v>
      </c>
      <c r="X31" s="96">
        <f t="shared" si="1"/>
        <v>2.2000000000000002</v>
      </c>
      <c r="Y31" s="97" t="s">
        <v>168</v>
      </c>
      <c r="Z31" s="159">
        <v>0</v>
      </c>
      <c r="AA31" s="159">
        <v>1015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14989410</v>
      </c>
      <c r="AJ31" s="45">
        <f t="shared" si="7"/>
        <v>1160</v>
      </c>
      <c r="AK31" s="48">
        <f t="shared" si="8"/>
        <v>259.15996425379802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75</v>
      </c>
      <c r="H32" s="155">
        <f t="shared" si="0"/>
        <v>52.816901408450704</v>
      </c>
      <c r="I32" s="155">
        <v>74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91859763</v>
      </c>
      <c r="T32" s="45">
        <f t="shared" si="4"/>
        <v>4611</v>
      </c>
      <c r="U32" s="46">
        <f t="shared" si="5"/>
        <v>110.664</v>
      </c>
      <c r="V32" s="46">
        <f t="shared" si="6"/>
        <v>4.6109999999999998</v>
      </c>
      <c r="W32" s="96">
        <v>1.9</v>
      </c>
      <c r="X32" s="96">
        <f t="shared" si="1"/>
        <v>1.9</v>
      </c>
      <c r="Y32" s="97" t="s">
        <v>168</v>
      </c>
      <c r="Z32" s="159">
        <v>0</v>
      </c>
      <c r="AA32" s="159">
        <v>1015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14990562</v>
      </c>
      <c r="AJ32" s="45">
        <f t="shared" si="7"/>
        <v>1152</v>
      </c>
      <c r="AK32" s="48">
        <f t="shared" si="8"/>
        <v>249.8373454782043</v>
      </c>
      <c r="AL32" s="156">
        <v>0</v>
      </c>
      <c r="AM32" s="156">
        <v>1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-5</v>
      </c>
      <c r="G33" s="118">
        <v>77</v>
      </c>
      <c r="H33" s="155">
        <f t="shared" si="0"/>
        <v>54.225352112676056</v>
      </c>
      <c r="I33" s="155">
        <v>75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132</v>
      </c>
      <c r="R33" s="158"/>
      <c r="S33" s="158">
        <v>91864807</v>
      </c>
      <c r="T33" s="45">
        <f t="shared" si="4"/>
        <v>5044</v>
      </c>
      <c r="U33" s="46">
        <f t="shared" si="5"/>
        <v>121.056</v>
      </c>
      <c r="V33" s="46">
        <f t="shared" si="6"/>
        <v>5.0439999999999996</v>
      </c>
      <c r="W33" s="96">
        <v>1.7</v>
      </c>
      <c r="X33" s="96">
        <f t="shared" si="1"/>
        <v>1.7</v>
      </c>
      <c r="Y33" s="97" t="s">
        <v>168</v>
      </c>
      <c r="Z33" s="159">
        <v>0</v>
      </c>
      <c r="AA33" s="159">
        <v>1015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14991735</v>
      </c>
      <c r="AJ33" s="45">
        <f t="shared" si="7"/>
        <v>1173</v>
      </c>
      <c r="AK33" s="48">
        <f t="shared" si="8"/>
        <v>232.55352894528153</v>
      </c>
      <c r="AL33" s="156">
        <v>0</v>
      </c>
      <c r="AM33" s="156">
        <v>1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0.89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-5</v>
      </c>
      <c r="G34" s="118">
        <v>75</v>
      </c>
      <c r="H34" s="155">
        <f t="shared" si="0"/>
        <v>52.816901408450704</v>
      </c>
      <c r="I34" s="155">
        <v>73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91869500</v>
      </c>
      <c r="T34" s="45">
        <f t="shared" si="4"/>
        <v>4693</v>
      </c>
      <c r="U34" s="46">
        <f t="shared" si="5"/>
        <v>112.63200000000001</v>
      </c>
      <c r="V34" s="46">
        <f t="shared" si="6"/>
        <v>4.6929999999999996</v>
      </c>
      <c r="W34" s="96">
        <v>2.2999999999999998</v>
      </c>
      <c r="X34" s="96">
        <f t="shared" si="1"/>
        <v>2.2999999999999998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14992818</v>
      </c>
      <c r="AJ34" s="45">
        <f t="shared" si="7"/>
        <v>1083</v>
      </c>
      <c r="AK34" s="48">
        <f t="shared" si="8"/>
        <v>230.7692307692308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-2</v>
      </c>
      <c r="G35" s="118">
        <v>76</v>
      </c>
      <c r="H35" s="155">
        <f t="shared" si="0"/>
        <v>53.521126760563384</v>
      </c>
      <c r="I35" s="155">
        <v>73</v>
      </c>
      <c r="J35" s="41" t="s">
        <v>88</v>
      </c>
      <c r="K35" s="41">
        <f t="shared" si="3"/>
        <v>48.591549295774648</v>
      </c>
      <c r="L35" s="42">
        <f>(G35-5)/1.42</f>
        <v>50</v>
      </c>
      <c r="M35" s="41">
        <f t="shared" si="12"/>
        <v>54.225352112676056</v>
      </c>
      <c r="N35" s="43">
        <v>14</v>
      </c>
      <c r="O35" s="44" t="s">
        <v>116</v>
      </c>
      <c r="P35" s="58">
        <v>11.5</v>
      </c>
      <c r="Q35" s="158">
        <v>137</v>
      </c>
      <c r="R35" s="158"/>
      <c r="S35" s="158">
        <v>91874070</v>
      </c>
      <c r="T35" s="45">
        <f t="shared" si="4"/>
        <v>4570</v>
      </c>
      <c r="U35" s="46">
        <f t="shared" si="5"/>
        <v>109.68</v>
      </c>
      <c r="V35" s="46">
        <f t="shared" si="6"/>
        <v>4.57</v>
      </c>
      <c r="W35" s="96">
        <v>3.1</v>
      </c>
      <c r="X35" s="96">
        <f t="shared" si="1"/>
        <v>3.1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14993929</v>
      </c>
      <c r="AJ35" s="45">
        <f t="shared" si="7"/>
        <v>1111</v>
      </c>
      <c r="AK35" s="48">
        <f t="shared" si="8"/>
        <v>243.10722100656454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110936</v>
      </c>
      <c r="U36" s="46">
        <f t="shared" si="5"/>
        <v>2662.4639999999999</v>
      </c>
      <c r="V36" s="46">
        <f t="shared" si="6"/>
        <v>110.93600000000001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27726</v>
      </c>
      <c r="AK36" s="61">
        <f>$AJ$36/$V36</f>
        <v>249.92788634888583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1.0033333333333332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226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178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246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'APR 6'!$B$54</f>
        <v>TARGET DISCHARGE PRESSURE SET TO 78 PSI @ 5:01 PM TO 7:01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248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  <protectedRange sqref="R3:W3" name="Range1_16_1_1_1_1_1_1_2_2_2_2_2_2_2_2_2_2_2_2_2_2_2_2_2_2_2_2_2_2_2_1_2_2_2_2_2_2_2_2_2_2_3_2_2_2_2_2_2_2_2_2_2_1_1_1_1_2_2_1_1_1_1_1_1_1_1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37" priority="5" operator="containsText" text="N/A">
      <formula>NOT(ISERROR(SEARCH("N/A",Z12)))</formula>
    </cfRule>
    <cfRule type="cellIs" dxfId="236" priority="17" operator="equal">
      <formula>0</formula>
    </cfRule>
  </conditionalFormatting>
  <conditionalFormatting sqref="Z12:AG35">
    <cfRule type="cellIs" dxfId="235" priority="16" operator="greaterThanOrEqual">
      <formula>1185</formula>
    </cfRule>
  </conditionalFormatting>
  <conditionalFormatting sqref="Z12:AG35">
    <cfRule type="cellIs" dxfId="234" priority="15" operator="between">
      <formula>0.1</formula>
      <formula>1184</formula>
    </cfRule>
  </conditionalFormatting>
  <conditionalFormatting sqref="Z8:Z9 AT12:AT35 AL36:AQ36 AL12:AR35">
    <cfRule type="cellIs" dxfId="233" priority="14" operator="equal">
      <formula>0</formula>
    </cfRule>
  </conditionalFormatting>
  <conditionalFormatting sqref="Z8:Z9 AT12:AT35 AL36:AQ36 AL12:AR35">
    <cfRule type="cellIs" dxfId="232" priority="13" operator="greaterThan">
      <formula>1179</formula>
    </cfRule>
  </conditionalFormatting>
  <conditionalFormatting sqref="Z8:Z9 AT12:AT35 AL36:AQ36 AL12:AR35">
    <cfRule type="cellIs" dxfId="231" priority="12" operator="greaterThan">
      <formula>99</formula>
    </cfRule>
  </conditionalFormatting>
  <conditionalFormatting sqref="Z8:Z9 AT12:AT35 AL36:AQ36 AL12:AR35">
    <cfRule type="cellIs" dxfId="230" priority="11" operator="greaterThan">
      <formula>0.99</formula>
    </cfRule>
  </conditionalFormatting>
  <conditionalFormatting sqref="AD8:AD9">
    <cfRule type="cellIs" dxfId="229" priority="10" operator="equal">
      <formula>0</formula>
    </cfRule>
  </conditionalFormatting>
  <conditionalFormatting sqref="AD8:AD9">
    <cfRule type="cellIs" dxfId="228" priority="9" operator="greaterThan">
      <formula>1179</formula>
    </cfRule>
  </conditionalFormatting>
  <conditionalFormatting sqref="AD8:AD9">
    <cfRule type="cellIs" dxfId="227" priority="8" operator="greaterThan">
      <formula>99</formula>
    </cfRule>
  </conditionalFormatting>
  <conditionalFormatting sqref="AD8:AD9">
    <cfRule type="cellIs" dxfId="226" priority="7" operator="greaterThan">
      <formula>0.99</formula>
    </cfRule>
  </conditionalFormatting>
  <conditionalFormatting sqref="AK12:AK35">
    <cfRule type="cellIs" dxfId="225" priority="6" operator="greaterThan">
      <formula>$AK$8</formula>
    </cfRule>
  </conditionalFormatting>
  <conditionalFormatting sqref="AS12:AS35">
    <cfRule type="containsText" dxfId="224" priority="1" operator="containsText" text="N/A">
      <formula>NOT(ISERROR(SEARCH("N/A",AS12)))</formula>
    </cfRule>
    <cfRule type="cellIs" dxfId="223" priority="4" operator="equal">
      <formula>0</formula>
    </cfRule>
  </conditionalFormatting>
  <conditionalFormatting sqref="AS12:AS35">
    <cfRule type="cellIs" dxfId="222" priority="3" operator="greaterThanOrEqual">
      <formula>1185</formula>
    </cfRule>
  </conditionalFormatting>
  <conditionalFormatting sqref="AS12:AS35">
    <cfRule type="cellIs" dxfId="221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7030A0"/>
  </sheetPr>
  <dimension ref="A2:BB87"/>
  <sheetViews>
    <sheetView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150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223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43208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27733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17'!S35</f>
        <v>91874070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17'!AI35</f>
        <v>14993929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0</v>
      </c>
      <c r="G12" s="118">
        <v>74</v>
      </c>
      <c r="H12" s="155">
        <f t="shared" ref="H12:H35" si="0">G12/1.42</f>
        <v>52.112676056338032</v>
      </c>
      <c r="I12" s="155">
        <v>70</v>
      </c>
      <c r="J12" s="41" t="s">
        <v>88</v>
      </c>
      <c r="K12" s="41">
        <f>L12-(2/1.42)</f>
        <v>47.183098591549296</v>
      </c>
      <c r="L12" s="42">
        <f>(G12-5)/1.42</f>
        <v>48.591549295774648</v>
      </c>
      <c r="M12" s="41">
        <f>L12+(6/1.42)</f>
        <v>52.816901408450704</v>
      </c>
      <c r="N12" s="43">
        <v>14</v>
      </c>
      <c r="O12" s="44" t="s">
        <v>89</v>
      </c>
      <c r="P12" s="44">
        <v>11.4</v>
      </c>
      <c r="Q12" s="158">
        <v>144</v>
      </c>
      <c r="R12" s="158"/>
      <c r="S12" s="158">
        <v>91878175</v>
      </c>
      <c r="T12" s="45">
        <f>IF(ISBLANK(S12),"-",S12-S11)</f>
        <v>4105</v>
      </c>
      <c r="U12" s="46">
        <f>T12*24/1000</f>
        <v>98.52</v>
      </c>
      <c r="V12" s="46">
        <f>T12/1000</f>
        <v>4.1050000000000004</v>
      </c>
      <c r="W12" s="96">
        <v>4.5999999999999996</v>
      </c>
      <c r="X12" s="96">
        <f t="shared" ref="X12:X35" si="1">W12</f>
        <v>4.5999999999999996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14995028</v>
      </c>
      <c r="AJ12" s="45">
        <f>IF(ISBLANK(AI12),"-",AI12-AI11)</f>
        <v>1099</v>
      </c>
      <c r="AK12" s="48">
        <f>AJ12/V12</f>
        <v>267.72228989037757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74</v>
      </c>
      <c r="H13" s="155">
        <f t="shared" si="0"/>
        <v>52.112676056338032</v>
      </c>
      <c r="I13" s="155">
        <v>70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8">
        <v>143</v>
      </c>
      <c r="R13" s="158"/>
      <c r="S13" s="158">
        <v>91882555</v>
      </c>
      <c r="T13" s="45">
        <f t="shared" ref="T13:T35" si="4">IF(ISBLANK(S13),"-",S13-S12)</f>
        <v>4380</v>
      </c>
      <c r="U13" s="46">
        <f t="shared" ref="U13:U36" si="5">T13*24/1000</f>
        <v>105.12</v>
      </c>
      <c r="V13" s="46">
        <f t="shared" ref="V13:V36" si="6">T13/1000</f>
        <v>4.38</v>
      </c>
      <c r="W13" s="96">
        <v>6.3</v>
      </c>
      <c r="X13" s="96">
        <f t="shared" si="1"/>
        <v>6.3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14996163</v>
      </c>
      <c r="AJ13" s="45">
        <f t="shared" ref="AJ13:AJ35" si="7">IF(ISBLANK(AI13),"-",AI13-AI12)</f>
        <v>1135</v>
      </c>
      <c r="AK13" s="48">
        <f t="shared" ref="AK13:AK35" si="8">AJ13/V13</f>
        <v>259.13242009132421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1.04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7</v>
      </c>
      <c r="G14" s="118">
        <v>75</v>
      </c>
      <c r="H14" s="155">
        <f t="shared" si="0"/>
        <v>52.816901408450704</v>
      </c>
      <c r="I14" s="155">
        <v>73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143</v>
      </c>
      <c r="R14" s="158"/>
      <c r="S14" s="158">
        <v>91886845</v>
      </c>
      <c r="T14" s="45">
        <f t="shared" si="4"/>
        <v>4290</v>
      </c>
      <c r="U14" s="46">
        <f t="shared" si="5"/>
        <v>102.96</v>
      </c>
      <c r="V14" s="46">
        <f t="shared" si="6"/>
        <v>4.29</v>
      </c>
      <c r="W14" s="96">
        <v>7.8</v>
      </c>
      <c r="X14" s="96">
        <f t="shared" si="1"/>
        <v>7.8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14997320</v>
      </c>
      <c r="AJ14" s="45">
        <f t="shared" si="7"/>
        <v>1157</v>
      </c>
      <c r="AK14" s="48">
        <f t="shared" si="8"/>
        <v>269.69696969696969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143</v>
      </c>
      <c r="R15" s="158"/>
      <c r="S15" s="158">
        <v>91890845</v>
      </c>
      <c r="T15" s="45">
        <f t="shared" si="4"/>
        <v>4000</v>
      </c>
      <c r="U15" s="46">
        <f t="shared" si="5"/>
        <v>96</v>
      </c>
      <c r="V15" s="46">
        <f t="shared" si="6"/>
        <v>4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14998376</v>
      </c>
      <c r="AJ15" s="45">
        <f t="shared" si="7"/>
        <v>1056</v>
      </c>
      <c r="AK15" s="48">
        <f t="shared" si="8"/>
        <v>264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125</v>
      </c>
      <c r="R16" s="158"/>
      <c r="S16" s="158">
        <v>91894675</v>
      </c>
      <c r="T16" s="45">
        <f t="shared" si="4"/>
        <v>3830</v>
      </c>
      <c r="U16" s="46">
        <f t="shared" si="5"/>
        <v>91.92</v>
      </c>
      <c r="V16" s="46">
        <f t="shared" si="6"/>
        <v>3.83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1147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14999440</v>
      </c>
      <c r="AJ16" s="45">
        <f t="shared" si="7"/>
        <v>1064</v>
      </c>
      <c r="AK16" s="48">
        <f t="shared" si="8"/>
        <v>277.80678851174935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80</v>
      </c>
      <c r="H17" s="155">
        <f t="shared" si="0"/>
        <v>56.338028169014088</v>
      </c>
      <c r="I17" s="155">
        <v>80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129</v>
      </c>
      <c r="R17" s="158"/>
      <c r="S17" s="158">
        <v>91898798</v>
      </c>
      <c r="T17" s="45">
        <f t="shared" si="4"/>
        <v>4123</v>
      </c>
      <c r="U17" s="46">
        <f t="shared" si="5"/>
        <v>98.951999999999998</v>
      </c>
      <c r="V17" s="46">
        <f t="shared" si="6"/>
        <v>4.1230000000000002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15000527</v>
      </c>
      <c r="AJ17" s="45">
        <f t="shared" si="7"/>
        <v>1087</v>
      </c>
      <c r="AK17" s="48">
        <f t="shared" si="8"/>
        <v>263.64297841377635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9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129</v>
      </c>
      <c r="R18" s="158"/>
      <c r="S18" s="158">
        <v>91903839</v>
      </c>
      <c r="T18" s="45">
        <f t="shared" si="4"/>
        <v>5041</v>
      </c>
      <c r="U18" s="46">
        <f t="shared" si="5"/>
        <v>120.98399999999999</v>
      </c>
      <c r="V18" s="46">
        <f t="shared" si="6"/>
        <v>5.0410000000000004</v>
      </c>
      <c r="W18" s="96">
        <v>9</v>
      </c>
      <c r="X18" s="96">
        <f t="shared" si="1"/>
        <v>9</v>
      </c>
      <c r="Y18" s="97" t="s">
        <v>168</v>
      </c>
      <c r="Z18" s="159">
        <v>0</v>
      </c>
      <c r="AA18" s="159">
        <v>1047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15001741</v>
      </c>
      <c r="AJ18" s="45">
        <f t="shared" si="7"/>
        <v>1214</v>
      </c>
      <c r="AK18" s="48">
        <f t="shared" si="8"/>
        <v>240.82523308867286</v>
      </c>
      <c r="AL18" s="156">
        <v>0</v>
      </c>
      <c r="AM18" s="156">
        <v>1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77</v>
      </c>
      <c r="H19" s="155">
        <f t="shared" si="0"/>
        <v>54.225352112676056</v>
      </c>
      <c r="I19" s="155">
        <v>79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129</v>
      </c>
      <c r="R19" s="158"/>
      <c r="S19" s="158">
        <v>91909261</v>
      </c>
      <c r="T19" s="45">
        <f t="shared" si="4"/>
        <v>5422</v>
      </c>
      <c r="U19" s="46">
        <f>T19*24/1000</f>
        <v>130.12799999999999</v>
      </c>
      <c r="V19" s="46">
        <f t="shared" si="6"/>
        <v>5.4219999999999997</v>
      </c>
      <c r="W19" s="96">
        <v>8.1999999999999993</v>
      </c>
      <c r="X19" s="96">
        <f t="shared" si="1"/>
        <v>8.1999999999999993</v>
      </c>
      <c r="Y19" s="97" t="s">
        <v>168</v>
      </c>
      <c r="Z19" s="159">
        <v>0</v>
      </c>
      <c r="AA19" s="159">
        <v>1047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15002968</v>
      </c>
      <c r="AJ19" s="45">
        <f t="shared" si="7"/>
        <v>1227</v>
      </c>
      <c r="AK19" s="48">
        <f t="shared" si="8"/>
        <v>226.30025820730359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8</v>
      </c>
      <c r="G20" s="118">
        <v>76</v>
      </c>
      <c r="H20" s="155">
        <f t="shared" si="0"/>
        <v>53.521126760563384</v>
      </c>
      <c r="I20" s="155">
        <v>78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91913905</v>
      </c>
      <c r="T20" s="45">
        <f t="shared" si="4"/>
        <v>4644</v>
      </c>
      <c r="U20" s="46">
        <f t="shared" si="5"/>
        <v>111.456</v>
      </c>
      <c r="V20" s="46">
        <f t="shared" si="6"/>
        <v>4.6440000000000001</v>
      </c>
      <c r="W20" s="96">
        <v>7.6</v>
      </c>
      <c r="X20" s="96">
        <f t="shared" si="1"/>
        <v>7.6</v>
      </c>
      <c r="Y20" s="97" t="s">
        <v>168</v>
      </c>
      <c r="Z20" s="159">
        <v>0</v>
      </c>
      <c r="AA20" s="159">
        <v>1047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15004155</v>
      </c>
      <c r="AJ20" s="45">
        <f t="shared" si="7"/>
        <v>1187</v>
      </c>
      <c r="AK20" s="48">
        <f t="shared" si="8"/>
        <v>255.59862187769164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77</v>
      </c>
      <c r="H21" s="155">
        <f t="shared" si="0"/>
        <v>54.225352112676056</v>
      </c>
      <c r="I21" s="155">
        <v>78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91918827</v>
      </c>
      <c r="T21" s="45">
        <f t="shared" si="4"/>
        <v>4922</v>
      </c>
      <c r="U21" s="46">
        <f t="shared" si="5"/>
        <v>118.128</v>
      </c>
      <c r="V21" s="46">
        <f t="shared" si="6"/>
        <v>4.9219999999999997</v>
      </c>
      <c r="W21" s="96">
        <v>6.9</v>
      </c>
      <c r="X21" s="96">
        <f t="shared" si="1"/>
        <v>6.9</v>
      </c>
      <c r="Y21" s="97" t="s">
        <v>168</v>
      </c>
      <c r="Z21" s="159">
        <v>0</v>
      </c>
      <c r="AA21" s="159">
        <v>1047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15005363</v>
      </c>
      <c r="AJ21" s="45">
        <f t="shared" si="7"/>
        <v>1208</v>
      </c>
      <c r="AK21" s="48">
        <f t="shared" si="8"/>
        <v>245.42868752539619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7</v>
      </c>
      <c r="G22" s="118">
        <v>76</v>
      </c>
      <c r="H22" s="155">
        <f t="shared" si="0"/>
        <v>53.521126760563384</v>
      </c>
      <c r="I22" s="155">
        <v>77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91923588</v>
      </c>
      <c r="T22" s="45">
        <f t="shared" si="4"/>
        <v>4761</v>
      </c>
      <c r="U22" s="46">
        <f t="shared" si="5"/>
        <v>114.264</v>
      </c>
      <c r="V22" s="46">
        <f t="shared" si="6"/>
        <v>4.7610000000000001</v>
      </c>
      <c r="W22" s="96">
        <v>6.3</v>
      </c>
      <c r="X22" s="96">
        <f>W22</f>
        <v>6.3</v>
      </c>
      <c r="Y22" s="97" t="s">
        <v>168</v>
      </c>
      <c r="Z22" s="159">
        <v>0</v>
      </c>
      <c r="AA22" s="159">
        <v>1026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15006495</v>
      </c>
      <c r="AJ22" s="45">
        <f t="shared" si="7"/>
        <v>1132</v>
      </c>
      <c r="AK22" s="48">
        <f t="shared" si="8"/>
        <v>237.76517538332283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6</v>
      </c>
      <c r="G23" s="118">
        <v>76</v>
      </c>
      <c r="H23" s="155">
        <f t="shared" si="0"/>
        <v>53.521126760563384</v>
      </c>
      <c r="I23" s="155">
        <v>77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91928292</v>
      </c>
      <c r="T23" s="45">
        <f t="shared" si="4"/>
        <v>4704</v>
      </c>
      <c r="U23" s="46">
        <f>T23*24/1000</f>
        <v>112.896</v>
      </c>
      <c r="V23" s="46">
        <f t="shared" si="6"/>
        <v>4.7039999999999997</v>
      </c>
      <c r="W23" s="96">
        <v>5.7</v>
      </c>
      <c r="X23" s="96">
        <f t="shared" si="1"/>
        <v>5.7</v>
      </c>
      <c r="Y23" s="97" t="s">
        <v>168</v>
      </c>
      <c r="Z23" s="159">
        <v>0</v>
      </c>
      <c r="AA23" s="159">
        <v>1026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15007784</v>
      </c>
      <c r="AJ23" s="45">
        <f t="shared" si="7"/>
        <v>1289</v>
      </c>
      <c r="AK23" s="48">
        <f t="shared" si="8"/>
        <v>274.02210884353741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6</v>
      </c>
      <c r="G24" s="118">
        <v>75</v>
      </c>
      <c r="H24" s="155">
        <f t="shared" si="0"/>
        <v>52.816901408450704</v>
      </c>
      <c r="I24" s="155">
        <v>76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91932683</v>
      </c>
      <c r="T24" s="45">
        <f t="shared" si="4"/>
        <v>4391</v>
      </c>
      <c r="U24" s="46">
        <f>T24*24/1000</f>
        <v>105.384</v>
      </c>
      <c r="V24" s="46">
        <f t="shared" si="6"/>
        <v>4.391</v>
      </c>
      <c r="W24" s="96">
        <v>5.2</v>
      </c>
      <c r="X24" s="96">
        <f t="shared" si="1"/>
        <v>5.2</v>
      </c>
      <c r="Y24" s="97" t="s">
        <v>168</v>
      </c>
      <c r="Z24" s="159">
        <v>0</v>
      </c>
      <c r="AA24" s="159">
        <v>1026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15008947</v>
      </c>
      <c r="AJ24" s="45">
        <f t="shared" si="7"/>
        <v>1163</v>
      </c>
      <c r="AK24" s="48">
        <f t="shared" si="8"/>
        <v>264.8599407879754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5</v>
      </c>
      <c r="G25" s="118">
        <v>76</v>
      </c>
      <c r="H25" s="155">
        <f>G25/1.42</f>
        <v>53.521126760563384</v>
      </c>
      <c r="I25" s="155">
        <v>76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91937368</v>
      </c>
      <c r="T25" s="45">
        <f t="shared" si="4"/>
        <v>4685</v>
      </c>
      <c r="U25" s="46">
        <f t="shared" si="5"/>
        <v>112.44</v>
      </c>
      <c r="V25" s="46">
        <f t="shared" si="6"/>
        <v>4.6849999999999996</v>
      </c>
      <c r="W25" s="96">
        <v>4.7</v>
      </c>
      <c r="X25" s="96">
        <f t="shared" si="1"/>
        <v>4.7</v>
      </c>
      <c r="Y25" s="97" t="s">
        <v>168</v>
      </c>
      <c r="Z25" s="159">
        <v>0</v>
      </c>
      <c r="AA25" s="159">
        <v>1026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15010082</v>
      </c>
      <c r="AJ25" s="45">
        <f t="shared" si="7"/>
        <v>1135</v>
      </c>
      <c r="AK25" s="48">
        <f t="shared" si="8"/>
        <v>242.26254002134473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1.1200000000000001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5</v>
      </c>
      <c r="G26" s="118">
        <v>77</v>
      </c>
      <c r="H26" s="155">
        <f>G26/1.42</f>
        <v>54.225352112676056</v>
      </c>
      <c r="I26" s="155">
        <v>76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131</v>
      </c>
      <c r="R26" s="158"/>
      <c r="S26" s="158">
        <v>91941854</v>
      </c>
      <c r="T26" s="45">
        <f t="shared" si="4"/>
        <v>4486</v>
      </c>
      <c r="U26" s="46">
        <f t="shared" si="5"/>
        <v>107.664</v>
      </c>
      <c r="V26" s="46">
        <f t="shared" si="6"/>
        <v>4.4859999999999998</v>
      </c>
      <c r="W26" s="96">
        <v>4.3</v>
      </c>
      <c r="X26" s="96">
        <f t="shared" si="1"/>
        <v>4.3</v>
      </c>
      <c r="Y26" s="97" t="s">
        <v>168</v>
      </c>
      <c r="Z26" s="159">
        <v>0</v>
      </c>
      <c r="AA26" s="159">
        <v>1015</v>
      </c>
      <c r="AB26" s="159">
        <v>1186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15011206</v>
      </c>
      <c r="AJ26" s="45">
        <f t="shared" si="7"/>
        <v>1124</v>
      </c>
      <c r="AK26" s="48">
        <f t="shared" si="8"/>
        <v>250.55728934462775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5</v>
      </c>
      <c r="G27" s="118">
        <v>76</v>
      </c>
      <c r="H27" s="155">
        <f t="shared" si="0"/>
        <v>53.521126760563384</v>
      </c>
      <c r="I27" s="155">
        <v>76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91946268</v>
      </c>
      <c r="T27" s="45">
        <f t="shared" si="4"/>
        <v>4414</v>
      </c>
      <c r="U27" s="46">
        <f t="shared" si="5"/>
        <v>105.93600000000001</v>
      </c>
      <c r="V27" s="46">
        <f t="shared" si="6"/>
        <v>4.4139999999999997</v>
      </c>
      <c r="W27" s="96">
        <v>3.8</v>
      </c>
      <c r="X27" s="96">
        <f t="shared" si="1"/>
        <v>3.8</v>
      </c>
      <c r="Y27" s="97" t="s">
        <v>168</v>
      </c>
      <c r="Z27" s="159">
        <v>0</v>
      </c>
      <c r="AA27" s="159">
        <v>1015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15012338</v>
      </c>
      <c r="AJ27" s="45">
        <f>IF(ISBLANK(AI27),"-",AI27-AI26)</f>
        <v>1132</v>
      </c>
      <c r="AK27" s="48">
        <f t="shared" si="8"/>
        <v>256.45672859084732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5</v>
      </c>
      <c r="G28" s="118">
        <v>75</v>
      </c>
      <c r="H28" s="155">
        <f t="shared" si="0"/>
        <v>52.816901408450704</v>
      </c>
      <c r="I28" s="155">
        <v>74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91951594</v>
      </c>
      <c r="T28" s="45">
        <f t="shared" si="4"/>
        <v>5326</v>
      </c>
      <c r="U28" s="46">
        <f t="shared" si="5"/>
        <v>127.824</v>
      </c>
      <c r="V28" s="46">
        <f t="shared" si="6"/>
        <v>5.3259999999999996</v>
      </c>
      <c r="W28" s="96">
        <v>3.4</v>
      </c>
      <c r="X28" s="96">
        <f t="shared" si="1"/>
        <v>3.4</v>
      </c>
      <c r="Y28" s="97" t="s">
        <v>168</v>
      </c>
      <c r="Z28" s="159">
        <v>0</v>
      </c>
      <c r="AA28" s="159">
        <v>1015</v>
      </c>
      <c r="AB28" s="159">
        <v>1186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15013586</v>
      </c>
      <c r="AJ28" s="45">
        <f t="shared" si="7"/>
        <v>1248</v>
      </c>
      <c r="AK28" s="48">
        <f>AJ27/V28</f>
        <v>212.54224558768308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4</v>
      </c>
      <c r="G29" s="118">
        <v>75</v>
      </c>
      <c r="H29" s="155">
        <f t="shared" si="0"/>
        <v>52.816901408450704</v>
      </c>
      <c r="I29" s="155">
        <v>74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91955998</v>
      </c>
      <c r="T29" s="45">
        <f t="shared" si="4"/>
        <v>4404</v>
      </c>
      <c r="U29" s="46">
        <f t="shared" si="5"/>
        <v>105.696</v>
      </c>
      <c r="V29" s="46">
        <f t="shared" si="6"/>
        <v>4.4039999999999999</v>
      </c>
      <c r="W29" s="96">
        <v>3</v>
      </c>
      <c r="X29" s="96">
        <f t="shared" si="1"/>
        <v>3</v>
      </c>
      <c r="Y29" s="97" t="s">
        <v>168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15014788</v>
      </c>
      <c r="AJ29" s="45">
        <f t="shared" si="7"/>
        <v>1202</v>
      </c>
      <c r="AK29" s="48">
        <f>AJ28/V29</f>
        <v>283.37874659400546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1.1599999999999999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4</v>
      </c>
      <c r="G30" s="118">
        <v>74</v>
      </c>
      <c r="H30" s="155">
        <f t="shared" si="0"/>
        <v>52.112676056338032</v>
      </c>
      <c r="I30" s="155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91960976</v>
      </c>
      <c r="T30" s="45">
        <f t="shared" si="4"/>
        <v>4978</v>
      </c>
      <c r="U30" s="46">
        <f t="shared" si="5"/>
        <v>119.47199999999999</v>
      </c>
      <c r="V30" s="46">
        <f t="shared" si="6"/>
        <v>4.9779999999999998</v>
      </c>
      <c r="W30" s="96">
        <v>2.6</v>
      </c>
      <c r="X30" s="96">
        <f t="shared" si="1"/>
        <v>2.6</v>
      </c>
      <c r="Y30" s="97" t="s">
        <v>168</v>
      </c>
      <c r="Z30" s="159">
        <v>0</v>
      </c>
      <c r="AA30" s="159">
        <v>1016</v>
      </c>
      <c r="AB30" s="159">
        <v>1186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15015888</v>
      </c>
      <c r="AJ30" s="45">
        <f t="shared" si="7"/>
        <v>1100</v>
      </c>
      <c r="AK30" s="48">
        <f t="shared" si="8"/>
        <v>220.97227802330255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3</v>
      </c>
      <c r="G31" s="118">
        <v>74</v>
      </c>
      <c r="H31" s="155">
        <f t="shared" si="0"/>
        <v>52.112676056338032</v>
      </c>
      <c r="I31" s="155">
        <v>72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130</v>
      </c>
      <c r="R31" s="158"/>
      <c r="S31" s="158">
        <v>91965610</v>
      </c>
      <c r="T31" s="45">
        <f t="shared" si="4"/>
        <v>4634</v>
      </c>
      <c r="U31" s="46">
        <f t="shared" si="5"/>
        <v>111.21599999999999</v>
      </c>
      <c r="V31" s="46">
        <f t="shared" si="6"/>
        <v>4.6340000000000003</v>
      </c>
      <c r="W31" s="96">
        <v>2.2999999999999998</v>
      </c>
      <c r="X31" s="96">
        <f t="shared" si="1"/>
        <v>2.2999999999999998</v>
      </c>
      <c r="Y31" s="97" t="s">
        <v>168</v>
      </c>
      <c r="Z31" s="159">
        <v>0</v>
      </c>
      <c r="AA31" s="159">
        <v>1014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15017014</v>
      </c>
      <c r="AJ31" s="45">
        <f t="shared" si="7"/>
        <v>1126</v>
      </c>
      <c r="AK31" s="48">
        <f t="shared" si="8"/>
        <v>242.98662063012515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3</v>
      </c>
      <c r="G32" s="118">
        <v>75</v>
      </c>
      <c r="H32" s="155">
        <f t="shared" si="0"/>
        <v>52.816901408450704</v>
      </c>
      <c r="I32" s="155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91970602</v>
      </c>
      <c r="T32" s="45">
        <f t="shared" si="4"/>
        <v>4992</v>
      </c>
      <c r="U32" s="46">
        <f t="shared" si="5"/>
        <v>119.80800000000001</v>
      </c>
      <c r="V32" s="46">
        <f t="shared" si="6"/>
        <v>4.992</v>
      </c>
      <c r="W32" s="96">
        <v>2</v>
      </c>
      <c r="X32" s="96">
        <f t="shared" si="1"/>
        <v>2</v>
      </c>
      <c r="Y32" s="97" t="s">
        <v>168</v>
      </c>
      <c r="Z32" s="159">
        <v>0</v>
      </c>
      <c r="AA32" s="159">
        <v>1015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15018178</v>
      </c>
      <c r="AJ32" s="45">
        <f t="shared" si="7"/>
        <v>1164</v>
      </c>
      <c r="AK32" s="48">
        <f t="shared" si="8"/>
        <v>233.17307692307693</v>
      </c>
      <c r="AL32" s="156">
        <v>0</v>
      </c>
      <c r="AM32" s="156">
        <v>1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-5</v>
      </c>
      <c r="G33" s="118">
        <v>76</v>
      </c>
      <c r="H33" s="155">
        <f t="shared" si="0"/>
        <v>53.521126760563384</v>
      </c>
      <c r="I33" s="155">
        <v>74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151</v>
      </c>
      <c r="R33" s="158"/>
      <c r="S33" s="158">
        <v>91975777</v>
      </c>
      <c r="T33" s="45">
        <f t="shared" si="4"/>
        <v>5175</v>
      </c>
      <c r="U33" s="46">
        <f t="shared" si="5"/>
        <v>124.2</v>
      </c>
      <c r="V33" s="46">
        <f t="shared" si="6"/>
        <v>5.1749999999999998</v>
      </c>
      <c r="W33" s="96">
        <v>1.8</v>
      </c>
      <c r="X33" s="96">
        <f t="shared" si="1"/>
        <v>1.8</v>
      </c>
      <c r="Y33" s="97" t="s">
        <v>168</v>
      </c>
      <c r="Z33" s="159">
        <v>0</v>
      </c>
      <c r="AA33" s="159">
        <v>1015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15019381</v>
      </c>
      <c r="AJ33" s="45">
        <f t="shared" si="7"/>
        <v>1203</v>
      </c>
      <c r="AK33" s="48">
        <f t="shared" si="8"/>
        <v>232.46376811594203</v>
      </c>
      <c r="AL33" s="156">
        <v>0</v>
      </c>
      <c r="AM33" s="156">
        <v>1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-2</v>
      </c>
      <c r="G34" s="118">
        <v>75</v>
      </c>
      <c r="H34" s="155">
        <f t="shared" si="0"/>
        <v>52.816901408450704</v>
      </c>
      <c r="I34" s="155">
        <v>73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163</v>
      </c>
      <c r="R34" s="158"/>
      <c r="S34" s="158">
        <v>91979690</v>
      </c>
      <c r="T34" s="45">
        <f t="shared" si="4"/>
        <v>3913</v>
      </c>
      <c r="U34" s="46">
        <f t="shared" si="5"/>
        <v>93.912000000000006</v>
      </c>
      <c r="V34" s="46">
        <f t="shared" si="6"/>
        <v>3.9129999999999998</v>
      </c>
      <c r="W34" s="96">
        <v>3.2</v>
      </c>
      <c r="X34" s="96">
        <f t="shared" si="1"/>
        <v>3.2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15020478</v>
      </c>
      <c r="AJ34" s="45">
        <f t="shared" si="7"/>
        <v>1097</v>
      </c>
      <c r="AK34" s="48">
        <f t="shared" si="8"/>
        <v>280.34755941732686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76</v>
      </c>
      <c r="H35" s="155">
        <f t="shared" si="0"/>
        <v>53.521126760563384</v>
      </c>
      <c r="I35" s="155">
        <v>74</v>
      </c>
      <c r="J35" s="41" t="s">
        <v>88</v>
      </c>
      <c r="K35" s="41">
        <f t="shared" si="3"/>
        <v>48.591549295774648</v>
      </c>
      <c r="L35" s="42">
        <f>(G35-5)/1.42</f>
        <v>50</v>
      </c>
      <c r="M35" s="41">
        <f t="shared" si="12"/>
        <v>54.225352112676056</v>
      </c>
      <c r="N35" s="43">
        <v>14</v>
      </c>
      <c r="O35" s="44" t="s">
        <v>116</v>
      </c>
      <c r="P35" s="58">
        <v>11.5</v>
      </c>
      <c r="Q35" s="158">
        <v>163</v>
      </c>
      <c r="R35" s="158"/>
      <c r="S35" s="158">
        <v>91983480</v>
      </c>
      <c r="T35" s="45">
        <f t="shared" si="4"/>
        <v>3790</v>
      </c>
      <c r="U35" s="46">
        <f t="shared" si="5"/>
        <v>90.96</v>
      </c>
      <c r="V35" s="46">
        <f t="shared" si="6"/>
        <v>3.79</v>
      </c>
      <c r="W35" s="96">
        <v>5</v>
      </c>
      <c r="X35" s="96">
        <f t="shared" si="1"/>
        <v>5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15021662</v>
      </c>
      <c r="AJ35" s="45">
        <f t="shared" si="7"/>
        <v>1184</v>
      </c>
      <c r="AK35" s="48">
        <f t="shared" si="8"/>
        <v>312.40105540897099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109410</v>
      </c>
      <c r="U36" s="46">
        <f t="shared" si="5"/>
        <v>2625.84</v>
      </c>
      <c r="V36" s="46">
        <f t="shared" si="6"/>
        <v>109.41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27733</v>
      </c>
      <c r="AK36" s="61">
        <f>$AJ$36/$V36</f>
        <v>253.47774426469246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1.0583333333333333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249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185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250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'APR 6'!$B$54</f>
        <v>TARGET DISCHARGE PRESSURE SET TO 78 PSI @ 5:01 PM TO 7:01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251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  <protectedRange sqref="R3:W3" name="Range1_16_1_1_1_1_1_1_2_2_2_2_2_2_2_2_2_2_2_2_2_2_2_2_2_2_2_2_2_2_2_1_2_2_2_2_2_2_2_2_2_2_3_2_2_2_2_2_2_2_2_2_2_1_1_1_1_2_2_1_1_1_1_1_1_1_1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20" priority="5" operator="containsText" text="N/A">
      <formula>NOT(ISERROR(SEARCH("N/A",Z12)))</formula>
    </cfRule>
    <cfRule type="cellIs" dxfId="219" priority="17" operator="equal">
      <formula>0</formula>
    </cfRule>
  </conditionalFormatting>
  <conditionalFormatting sqref="Z12:AG35">
    <cfRule type="cellIs" dxfId="218" priority="16" operator="greaterThanOrEqual">
      <formula>1185</formula>
    </cfRule>
  </conditionalFormatting>
  <conditionalFormatting sqref="Z12:AG35">
    <cfRule type="cellIs" dxfId="217" priority="15" operator="between">
      <formula>0.1</formula>
      <formula>1184</formula>
    </cfRule>
  </conditionalFormatting>
  <conditionalFormatting sqref="Z8:Z9 AT12:AT35 AL36:AQ36 AL12:AR35">
    <cfRule type="cellIs" dxfId="216" priority="14" operator="equal">
      <formula>0</formula>
    </cfRule>
  </conditionalFormatting>
  <conditionalFormatting sqref="Z8:Z9 AT12:AT35 AL36:AQ36 AL12:AR35">
    <cfRule type="cellIs" dxfId="215" priority="13" operator="greaterThan">
      <formula>1179</formula>
    </cfRule>
  </conditionalFormatting>
  <conditionalFormatting sqref="Z8:Z9 AT12:AT35 AL36:AQ36 AL12:AR35">
    <cfRule type="cellIs" dxfId="214" priority="12" operator="greaterThan">
      <formula>99</formula>
    </cfRule>
  </conditionalFormatting>
  <conditionalFormatting sqref="Z8:Z9 AT12:AT35 AL36:AQ36 AL12:AR35">
    <cfRule type="cellIs" dxfId="213" priority="11" operator="greaterThan">
      <formula>0.99</formula>
    </cfRule>
  </conditionalFormatting>
  <conditionalFormatting sqref="AD8:AD9">
    <cfRule type="cellIs" dxfId="212" priority="10" operator="equal">
      <formula>0</formula>
    </cfRule>
  </conditionalFormatting>
  <conditionalFormatting sqref="AD8:AD9">
    <cfRule type="cellIs" dxfId="211" priority="9" operator="greaterThan">
      <formula>1179</formula>
    </cfRule>
  </conditionalFormatting>
  <conditionalFormatting sqref="AD8:AD9">
    <cfRule type="cellIs" dxfId="210" priority="8" operator="greaterThan">
      <formula>99</formula>
    </cfRule>
  </conditionalFormatting>
  <conditionalFormatting sqref="AD8:AD9">
    <cfRule type="cellIs" dxfId="209" priority="7" operator="greaterThan">
      <formula>0.99</formula>
    </cfRule>
  </conditionalFormatting>
  <conditionalFormatting sqref="AK12:AK35">
    <cfRule type="cellIs" dxfId="208" priority="6" operator="greaterThan">
      <formula>$AK$8</formula>
    </cfRule>
  </conditionalFormatting>
  <conditionalFormatting sqref="AS12:AS35">
    <cfRule type="containsText" dxfId="207" priority="1" operator="containsText" text="N/A">
      <formula>NOT(ISERROR(SEARCH("N/A",AS12)))</formula>
    </cfRule>
    <cfRule type="cellIs" dxfId="206" priority="4" operator="equal">
      <formula>0</formula>
    </cfRule>
  </conditionalFormatting>
  <conditionalFormatting sqref="AS12:AS35">
    <cfRule type="cellIs" dxfId="205" priority="3" operator="greaterThanOrEqual">
      <formula>1185</formula>
    </cfRule>
  </conditionalFormatting>
  <conditionalFormatting sqref="AS12:AS35">
    <cfRule type="cellIs" dxfId="204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150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193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43209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26656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18'!S35</f>
        <v>91983480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18'!AI35</f>
        <v>15021662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3</v>
      </c>
      <c r="G12" s="118">
        <v>75</v>
      </c>
      <c r="H12" s="155">
        <f t="shared" ref="H12:H35" si="0">G12/1.42</f>
        <v>52.816901408450704</v>
      </c>
      <c r="I12" s="155">
        <v>72</v>
      </c>
      <c r="J12" s="41" t="s">
        <v>88</v>
      </c>
      <c r="K12" s="41">
        <f>L12-(2/1.42)</f>
        <v>47.887323943661976</v>
      </c>
      <c r="L12" s="42">
        <f>(G12-5)/1.42</f>
        <v>49.295774647887328</v>
      </c>
      <c r="M12" s="41">
        <f>L12+(6/1.42)</f>
        <v>53.521126760563384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91986997</v>
      </c>
      <c r="T12" s="45">
        <f>IF(ISBLANK(S12),"-",S12-S11)</f>
        <v>3517</v>
      </c>
      <c r="U12" s="46">
        <f>T12*24/1000</f>
        <v>84.408000000000001</v>
      </c>
      <c r="V12" s="46">
        <f>T12/1000</f>
        <v>3.5169999999999999</v>
      </c>
      <c r="W12" s="96">
        <v>7</v>
      </c>
      <c r="X12" s="96">
        <f t="shared" ref="X12:X35" si="1">W12</f>
        <v>7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15022830</v>
      </c>
      <c r="AJ12" s="45">
        <f>IF(ISBLANK(AI12),"-",AI12-AI11)</f>
        <v>1168</v>
      </c>
      <c r="AK12" s="48">
        <f>AJ12/V12</f>
        <v>332.10122263292578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7</v>
      </c>
      <c r="G13" s="118">
        <v>83</v>
      </c>
      <c r="H13" s="155">
        <f t="shared" si="0"/>
        <v>58.450704225352112</v>
      </c>
      <c r="I13" s="155">
        <v>80</v>
      </c>
      <c r="J13" s="41" t="s">
        <v>88</v>
      </c>
      <c r="K13" s="41">
        <f t="shared" ref="K13:K35" si="3">L13-(2/1.42)</f>
        <v>53.521126760563384</v>
      </c>
      <c r="L13" s="42">
        <f>(G13-5)/1.42</f>
        <v>54.929577464788736</v>
      </c>
      <c r="M13" s="41">
        <f>L13+(6/1.42)</f>
        <v>59.154929577464792</v>
      </c>
      <c r="N13" s="43">
        <v>14</v>
      </c>
      <c r="O13" s="44" t="s">
        <v>89</v>
      </c>
      <c r="P13" s="44">
        <v>11.2</v>
      </c>
      <c r="Q13" s="158">
        <v>169</v>
      </c>
      <c r="R13" s="158"/>
      <c r="S13" s="158">
        <v>91990450</v>
      </c>
      <c r="T13" s="45">
        <f t="shared" ref="T13:T35" si="4">IF(ISBLANK(S13),"-",S13-S12)</f>
        <v>3453</v>
      </c>
      <c r="U13" s="46">
        <f t="shared" ref="U13:U36" si="5">T13*24/1000</f>
        <v>82.872</v>
      </c>
      <c r="V13" s="46">
        <f t="shared" ref="V13:V36" si="6">T13/1000</f>
        <v>3.4529999999999998</v>
      </c>
      <c r="W13" s="96">
        <v>9.5</v>
      </c>
      <c r="X13" s="96">
        <f t="shared" si="1"/>
        <v>9.5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15023995</v>
      </c>
      <c r="AJ13" s="45">
        <f t="shared" ref="AJ13:AJ35" si="7">IF(ISBLANK(AI13),"-",AI13-AI12)</f>
        <v>1165</v>
      </c>
      <c r="AK13" s="48">
        <f t="shared" ref="AK13:AK35" si="8">AJ13/V13</f>
        <v>337.38777874312194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0.88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8</v>
      </c>
      <c r="G14" s="118">
        <v>83</v>
      </c>
      <c r="H14" s="155">
        <f t="shared" si="0"/>
        <v>58.450704225352112</v>
      </c>
      <c r="I14" s="155">
        <v>80</v>
      </c>
      <c r="J14" s="41" t="s">
        <v>88</v>
      </c>
      <c r="K14" s="41">
        <f t="shared" si="3"/>
        <v>53.521126760563384</v>
      </c>
      <c r="L14" s="42">
        <f>(G14-5)/1.42</f>
        <v>54.929577464788736</v>
      </c>
      <c r="M14" s="41">
        <f>L14+(6/1.42)</f>
        <v>59.154929577464792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91994210</v>
      </c>
      <c r="T14" s="45">
        <f t="shared" si="4"/>
        <v>3760</v>
      </c>
      <c r="U14" s="46">
        <f t="shared" si="5"/>
        <v>90.24</v>
      </c>
      <c r="V14" s="46">
        <f t="shared" si="6"/>
        <v>3.76</v>
      </c>
      <c r="W14" s="96">
        <v>9.5</v>
      </c>
      <c r="X14" s="96">
        <f t="shared" si="1"/>
        <v>9.5</v>
      </c>
      <c r="Y14" s="97" t="s">
        <v>254</v>
      </c>
      <c r="Z14" s="159">
        <v>0</v>
      </c>
      <c r="AA14" s="159">
        <v>0</v>
      </c>
      <c r="AB14" s="159">
        <v>0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15024870</v>
      </c>
      <c r="AJ14" s="45">
        <f t="shared" si="7"/>
        <v>875</v>
      </c>
      <c r="AK14" s="48">
        <f t="shared" si="8"/>
        <v>232.71276595744683</v>
      </c>
      <c r="AL14" s="156">
        <v>0</v>
      </c>
      <c r="AM14" s="156">
        <v>0</v>
      </c>
      <c r="AN14" s="156">
        <v>0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91997840</v>
      </c>
      <c r="T15" s="45">
        <f t="shared" si="4"/>
        <v>3630</v>
      </c>
      <c r="U15" s="46">
        <f t="shared" si="5"/>
        <v>87.12</v>
      </c>
      <c r="V15" s="46">
        <f t="shared" si="6"/>
        <v>3.63</v>
      </c>
      <c r="W15" s="96">
        <v>9.5</v>
      </c>
      <c r="X15" s="96">
        <f t="shared" si="1"/>
        <v>9.5</v>
      </c>
      <c r="Y15" s="97" t="s">
        <v>254</v>
      </c>
      <c r="Z15" s="159">
        <v>0</v>
      </c>
      <c r="AA15" s="159">
        <v>0</v>
      </c>
      <c r="AB15" s="159">
        <v>0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15025678</v>
      </c>
      <c r="AJ15" s="45">
        <f t="shared" si="7"/>
        <v>808</v>
      </c>
      <c r="AK15" s="48">
        <f t="shared" si="8"/>
        <v>222.58953168044079</v>
      </c>
      <c r="AL15" s="156">
        <v>0</v>
      </c>
      <c r="AM15" s="156">
        <v>0</v>
      </c>
      <c r="AN15" s="156">
        <v>0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212</v>
      </c>
      <c r="E16" s="155" t="e">
        <f t="shared" si="2"/>
        <v>#VALUE!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 t="s">
        <v>212</v>
      </c>
      <c r="R16" s="158"/>
      <c r="S16" s="158">
        <v>92001464</v>
      </c>
      <c r="T16" s="45">
        <f t="shared" si="4"/>
        <v>3624</v>
      </c>
      <c r="U16" s="46">
        <f t="shared" si="5"/>
        <v>86.975999999999999</v>
      </c>
      <c r="V16" s="46">
        <f t="shared" si="6"/>
        <v>3.6240000000000001</v>
      </c>
      <c r="W16" s="96">
        <v>9.5</v>
      </c>
      <c r="X16" s="96">
        <f t="shared" si="1"/>
        <v>9.5</v>
      </c>
      <c r="Y16" s="97" t="s">
        <v>254</v>
      </c>
      <c r="Z16" s="159">
        <v>0</v>
      </c>
      <c r="AA16" s="159">
        <v>0</v>
      </c>
      <c r="AB16" s="159">
        <v>0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15026498</v>
      </c>
      <c r="AJ16" s="45">
        <f t="shared" si="7"/>
        <v>820</v>
      </c>
      <c r="AK16" s="48">
        <f t="shared" si="8"/>
        <v>226.26931567328919</v>
      </c>
      <c r="AL16" s="156">
        <v>0</v>
      </c>
      <c r="AM16" s="156">
        <v>0</v>
      </c>
      <c r="AN16" s="156">
        <v>0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143</v>
      </c>
      <c r="R17" s="158"/>
      <c r="S17" s="158">
        <v>92005475</v>
      </c>
      <c r="T17" s="45">
        <f t="shared" si="4"/>
        <v>4011</v>
      </c>
      <c r="U17" s="46">
        <f t="shared" si="5"/>
        <v>96.263999999999996</v>
      </c>
      <c r="V17" s="46">
        <f t="shared" si="6"/>
        <v>4.0110000000000001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1016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15027387</v>
      </c>
      <c r="AJ17" s="45">
        <f t="shared" si="7"/>
        <v>889</v>
      </c>
      <c r="AK17" s="48">
        <f t="shared" si="8"/>
        <v>221.64048865619546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0.99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9</v>
      </c>
      <c r="G18" s="118">
        <v>83</v>
      </c>
      <c r="H18" s="155">
        <f t="shared" si="0"/>
        <v>58.450704225352112</v>
      </c>
      <c r="I18" s="155">
        <v>80</v>
      </c>
      <c r="J18" s="41" t="s">
        <v>88</v>
      </c>
      <c r="K18" s="41">
        <f t="shared" si="3"/>
        <v>57.04225352112676</v>
      </c>
      <c r="L18" s="42">
        <f t="shared" si="10"/>
        <v>58.450704225352112</v>
      </c>
      <c r="M18" s="41">
        <f>L18+1.42</f>
        <v>59.870704225352114</v>
      </c>
      <c r="N18" s="43">
        <v>19</v>
      </c>
      <c r="O18" s="44" t="s">
        <v>100</v>
      </c>
      <c r="P18" s="44">
        <v>16.7</v>
      </c>
      <c r="Q18" s="158">
        <v>153</v>
      </c>
      <c r="R18" s="158"/>
      <c r="S18" s="158">
        <v>92009617</v>
      </c>
      <c r="T18" s="45">
        <f t="shared" si="4"/>
        <v>4142</v>
      </c>
      <c r="U18" s="46">
        <f t="shared" si="5"/>
        <v>99.408000000000001</v>
      </c>
      <c r="V18" s="46">
        <f t="shared" si="6"/>
        <v>4.1420000000000003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0</v>
      </c>
      <c r="AC18" s="159">
        <v>1185</v>
      </c>
      <c r="AD18" s="159">
        <v>1127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15028415</v>
      </c>
      <c r="AJ18" s="45">
        <f t="shared" si="7"/>
        <v>1028</v>
      </c>
      <c r="AK18" s="48">
        <f t="shared" si="8"/>
        <v>248.18928054080152</v>
      </c>
      <c r="AL18" s="156">
        <v>0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9</v>
      </c>
      <c r="G19" s="118">
        <v>83</v>
      </c>
      <c r="H19" s="155">
        <f t="shared" si="0"/>
        <v>58.450704225352112</v>
      </c>
      <c r="I19" s="155">
        <v>80</v>
      </c>
      <c r="J19" s="41" t="s">
        <v>88</v>
      </c>
      <c r="K19" s="41">
        <f t="shared" si="3"/>
        <v>57.04225352112676</v>
      </c>
      <c r="L19" s="42">
        <f t="shared" si="10"/>
        <v>58.450704225352112</v>
      </c>
      <c r="M19" s="41">
        <f t="shared" ref="M19:M23" si="11">L19+1.42</f>
        <v>59.870704225352114</v>
      </c>
      <c r="N19" s="43">
        <v>19</v>
      </c>
      <c r="O19" s="44" t="s">
        <v>100</v>
      </c>
      <c r="P19" s="44">
        <v>17.3</v>
      </c>
      <c r="Q19" s="158">
        <v>140</v>
      </c>
      <c r="R19" s="158"/>
      <c r="S19" s="158">
        <v>92013672</v>
      </c>
      <c r="T19" s="45">
        <f t="shared" si="4"/>
        <v>4055</v>
      </c>
      <c r="U19" s="46">
        <f>T19*24/1000</f>
        <v>97.32</v>
      </c>
      <c r="V19" s="46">
        <f t="shared" si="6"/>
        <v>4.0549999999999997</v>
      </c>
      <c r="W19" s="96">
        <v>9.5</v>
      </c>
      <c r="X19" s="96">
        <f t="shared" si="1"/>
        <v>9.5</v>
      </c>
      <c r="Y19" s="97" t="s">
        <v>141</v>
      </c>
      <c r="Z19" s="159">
        <v>0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15029569</v>
      </c>
      <c r="AJ19" s="45">
        <f t="shared" si="7"/>
        <v>1154</v>
      </c>
      <c r="AK19" s="48">
        <f t="shared" si="8"/>
        <v>284.58692971639954</v>
      </c>
      <c r="AL19" s="156">
        <v>0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8</v>
      </c>
      <c r="G20" s="118">
        <v>78</v>
      </c>
      <c r="H20" s="155">
        <f t="shared" si="0"/>
        <v>54.929577464788736</v>
      </c>
      <c r="I20" s="155">
        <v>80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132</v>
      </c>
      <c r="R20" s="158"/>
      <c r="S20" s="158">
        <v>92017624</v>
      </c>
      <c r="T20" s="45">
        <f t="shared" si="4"/>
        <v>3952</v>
      </c>
      <c r="U20" s="46">
        <f t="shared" si="5"/>
        <v>94.847999999999999</v>
      </c>
      <c r="V20" s="46">
        <f t="shared" si="6"/>
        <v>3.952</v>
      </c>
      <c r="W20" s="96">
        <v>9.3000000000000007</v>
      </c>
      <c r="X20" s="96">
        <f t="shared" si="1"/>
        <v>9.3000000000000007</v>
      </c>
      <c r="Y20" s="97" t="s">
        <v>168</v>
      </c>
      <c r="Z20" s="159">
        <v>1028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15030743</v>
      </c>
      <c r="AJ20" s="45">
        <f t="shared" si="7"/>
        <v>1174</v>
      </c>
      <c r="AK20" s="48">
        <f t="shared" si="8"/>
        <v>297.06477732793525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8</v>
      </c>
      <c r="G21" s="118">
        <v>79</v>
      </c>
      <c r="H21" s="155">
        <f t="shared" si="0"/>
        <v>55.633802816901408</v>
      </c>
      <c r="I21" s="155">
        <v>79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136</v>
      </c>
      <c r="R21" s="158"/>
      <c r="S21" s="158">
        <v>92021771</v>
      </c>
      <c r="T21" s="45">
        <f t="shared" si="4"/>
        <v>4147</v>
      </c>
      <c r="U21" s="46">
        <f t="shared" si="5"/>
        <v>99.528000000000006</v>
      </c>
      <c r="V21" s="46">
        <f t="shared" si="6"/>
        <v>4.1470000000000002</v>
      </c>
      <c r="W21" s="96">
        <v>8.6999999999999993</v>
      </c>
      <c r="X21" s="96">
        <f t="shared" si="1"/>
        <v>8.6999999999999993</v>
      </c>
      <c r="Y21" s="97" t="s">
        <v>168</v>
      </c>
      <c r="Z21" s="159">
        <v>1028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15031966</v>
      </c>
      <c r="AJ21" s="45">
        <f t="shared" si="7"/>
        <v>1223</v>
      </c>
      <c r="AK21" s="48">
        <f t="shared" si="8"/>
        <v>294.91198456715699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7</v>
      </c>
      <c r="G22" s="118">
        <v>80</v>
      </c>
      <c r="H22" s="155">
        <f t="shared" si="0"/>
        <v>56.338028169014088</v>
      </c>
      <c r="I22" s="155">
        <v>79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125</v>
      </c>
      <c r="R22" s="158"/>
      <c r="S22" s="158">
        <v>92025685</v>
      </c>
      <c r="T22" s="45">
        <f t="shared" si="4"/>
        <v>3914</v>
      </c>
      <c r="U22" s="46">
        <f t="shared" si="5"/>
        <v>93.936000000000007</v>
      </c>
      <c r="V22" s="46">
        <f t="shared" si="6"/>
        <v>3.9140000000000001</v>
      </c>
      <c r="W22" s="96">
        <v>8.1</v>
      </c>
      <c r="X22" s="96">
        <f>W22</f>
        <v>8.1</v>
      </c>
      <c r="Y22" s="97" t="s">
        <v>168</v>
      </c>
      <c r="Z22" s="159">
        <v>1149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15033159</v>
      </c>
      <c r="AJ22" s="45">
        <f t="shared" si="7"/>
        <v>1193</v>
      </c>
      <c r="AK22" s="48">
        <f t="shared" si="8"/>
        <v>304.80327031170157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7</v>
      </c>
      <c r="G23" s="118">
        <v>80</v>
      </c>
      <c r="H23" s="155">
        <f t="shared" si="0"/>
        <v>56.338028169014088</v>
      </c>
      <c r="I23" s="155">
        <v>78</v>
      </c>
      <c r="J23" s="41" t="s">
        <v>88</v>
      </c>
      <c r="K23" s="41">
        <f t="shared" si="3"/>
        <v>54.929577464788736</v>
      </c>
      <c r="L23" s="42">
        <f t="shared" si="10"/>
        <v>56.338028169014088</v>
      </c>
      <c r="M23" s="41">
        <f t="shared" si="11"/>
        <v>57.758028169014089</v>
      </c>
      <c r="N23" s="43">
        <v>19</v>
      </c>
      <c r="O23" s="44" t="s">
        <v>100</v>
      </c>
      <c r="P23" s="44">
        <v>17.3</v>
      </c>
      <c r="Q23" s="158">
        <v>124</v>
      </c>
      <c r="R23" s="158"/>
      <c r="S23" s="158">
        <v>92029860</v>
      </c>
      <c r="T23" s="45">
        <f t="shared" si="4"/>
        <v>4175</v>
      </c>
      <c r="U23" s="46">
        <f>T23*24/1000</f>
        <v>100.2</v>
      </c>
      <c r="V23" s="46">
        <f t="shared" si="6"/>
        <v>4.1749999999999998</v>
      </c>
      <c r="W23" s="96">
        <v>7.1</v>
      </c>
      <c r="X23" s="96">
        <f t="shared" si="1"/>
        <v>7.1</v>
      </c>
      <c r="Y23" s="97" t="s">
        <v>168</v>
      </c>
      <c r="Z23" s="159">
        <v>1148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15034411</v>
      </c>
      <c r="AJ23" s="45">
        <f t="shared" si="7"/>
        <v>1252</v>
      </c>
      <c r="AK23" s="48">
        <f t="shared" si="8"/>
        <v>299.88023952095807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6</v>
      </c>
      <c r="G24" s="118">
        <v>76</v>
      </c>
      <c r="H24" s="155">
        <f t="shared" si="0"/>
        <v>53.521126760563384</v>
      </c>
      <c r="I24" s="155">
        <v>78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92033643</v>
      </c>
      <c r="T24" s="45">
        <f t="shared" si="4"/>
        <v>3783</v>
      </c>
      <c r="U24" s="46">
        <f>T24*24/1000</f>
        <v>90.792000000000002</v>
      </c>
      <c r="V24" s="46">
        <f t="shared" si="6"/>
        <v>3.7829999999999999</v>
      </c>
      <c r="W24" s="96">
        <v>6.4</v>
      </c>
      <c r="X24" s="96">
        <f t="shared" si="1"/>
        <v>6.4</v>
      </c>
      <c r="Y24" s="97" t="s">
        <v>168</v>
      </c>
      <c r="Z24" s="159">
        <v>1026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15035598</v>
      </c>
      <c r="AJ24" s="45">
        <f t="shared" si="7"/>
        <v>1187</v>
      </c>
      <c r="AK24" s="48">
        <f t="shared" si="8"/>
        <v>313.77213851440655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5</v>
      </c>
      <c r="G25" s="118">
        <v>78</v>
      </c>
      <c r="H25" s="155">
        <f>G25/1.42</f>
        <v>54.929577464788736</v>
      </c>
      <c r="I25" s="155">
        <v>76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92037652</v>
      </c>
      <c r="T25" s="45">
        <f t="shared" si="4"/>
        <v>4009</v>
      </c>
      <c r="U25" s="46">
        <f t="shared" si="5"/>
        <v>96.215999999999994</v>
      </c>
      <c r="V25" s="46">
        <f t="shared" si="6"/>
        <v>4.0090000000000003</v>
      </c>
      <c r="W25" s="96">
        <v>5.9</v>
      </c>
      <c r="X25" s="96">
        <f t="shared" si="1"/>
        <v>5.9</v>
      </c>
      <c r="Y25" s="97" t="s">
        <v>168</v>
      </c>
      <c r="Z25" s="159">
        <v>1016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15036797</v>
      </c>
      <c r="AJ25" s="45">
        <f t="shared" si="7"/>
        <v>1199</v>
      </c>
      <c r="AK25" s="48">
        <f t="shared" si="8"/>
        <v>299.07707657770015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1.1200000000000001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4</v>
      </c>
      <c r="G26" s="118">
        <v>78</v>
      </c>
      <c r="H26" s="155">
        <f>G26/1.42</f>
        <v>54.929577464788736</v>
      </c>
      <c r="I26" s="155">
        <v>76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92041171</v>
      </c>
      <c r="T26" s="45">
        <f t="shared" si="4"/>
        <v>3519</v>
      </c>
      <c r="U26" s="46">
        <f t="shared" si="5"/>
        <v>84.456000000000003</v>
      </c>
      <c r="V26" s="46">
        <f t="shared" si="6"/>
        <v>3.5190000000000001</v>
      </c>
      <c r="W26" s="96">
        <v>5.6</v>
      </c>
      <c r="X26" s="96">
        <f t="shared" si="1"/>
        <v>5.6</v>
      </c>
      <c r="Y26" s="97" t="s">
        <v>168</v>
      </c>
      <c r="Z26" s="159">
        <v>1016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15037942</v>
      </c>
      <c r="AJ26" s="45">
        <f t="shared" si="7"/>
        <v>1145</v>
      </c>
      <c r="AK26" s="48">
        <f t="shared" si="8"/>
        <v>325.37652742256324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3</v>
      </c>
      <c r="G27" s="118">
        <v>77</v>
      </c>
      <c r="H27" s="155">
        <f t="shared" si="0"/>
        <v>54.225352112676056</v>
      </c>
      <c r="I27" s="155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128</v>
      </c>
      <c r="R27" s="158"/>
      <c r="S27" s="158">
        <v>92044861</v>
      </c>
      <c r="T27" s="45">
        <f t="shared" si="4"/>
        <v>3690</v>
      </c>
      <c r="U27" s="46">
        <f t="shared" si="5"/>
        <v>88.56</v>
      </c>
      <c r="V27" s="46">
        <f t="shared" si="6"/>
        <v>3.69</v>
      </c>
      <c r="W27" s="96">
        <v>5.2</v>
      </c>
      <c r="X27" s="96">
        <f t="shared" si="1"/>
        <v>5.2</v>
      </c>
      <c r="Y27" s="97" t="s">
        <v>168</v>
      </c>
      <c r="Z27" s="159">
        <v>1016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15039117</v>
      </c>
      <c r="AJ27" s="45">
        <f>IF(ISBLANK(AI27),"-",AI27-AI26)</f>
        <v>1175</v>
      </c>
      <c r="AK27" s="48">
        <f t="shared" si="8"/>
        <v>318.42818428184285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2</v>
      </c>
      <c r="G28" s="118">
        <v>75</v>
      </c>
      <c r="H28" s="155">
        <f t="shared" si="0"/>
        <v>52.816901408450704</v>
      </c>
      <c r="I28" s="155">
        <v>74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92048443</v>
      </c>
      <c r="T28" s="45">
        <f t="shared" si="4"/>
        <v>3582</v>
      </c>
      <c r="U28" s="46">
        <f t="shared" si="5"/>
        <v>85.968000000000004</v>
      </c>
      <c r="V28" s="46">
        <f t="shared" si="6"/>
        <v>3.5819999999999999</v>
      </c>
      <c r="W28" s="96">
        <v>4.8</v>
      </c>
      <c r="X28" s="96">
        <f t="shared" si="1"/>
        <v>4.8</v>
      </c>
      <c r="Y28" s="97" t="s">
        <v>168</v>
      </c>
      <c r="Z28" s="159">
        <v>1016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15040279</v>
      </c>
      <c r="AJ28" s="45">
        <f t="shared" si="7"/>
        <v>1162</v>
      </c>
      <c r="AK28" s="48">
        <f>AJ27/V28</f>
        <v>328.02903405918482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1</v>
      </c>
      <c r="G29" s="118">
        <v>75</v>
      </c>
      <c r="H29" s="155">
        <f t="shared" si="0"/>
        <v>52.816901408450704</v>
      </c>
      <c r="I29" s="155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92052109</v>
      </c>
      <c r="T29" s="45">
        <f t="shared" si="4"/>
        <v>3666</v>
      </c>
      <c r="U29" s="46">
        <f t="shared" si="5"/>
        <v>87.983999999999995</v>
      </c>
      <c r="V29" s="46">
        <f t="shared" si="6"/>
        <v>3.6659999999999999</v>
      </c>
      <c r="W29" s="96">
        <v>4.4000000000000004</v>
      </c>
      <c r="X29" s="96">
        <f t="shared" si="1"/>
        <v>4.4000000000000004</v>
      </c>
      <c r="Y29" s="97" t="s">
        <v>168</v>
      </c>
      <c r="Z29" s="159">
        <v>1016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15041456</v>
      </c>
      <c r="AJ29" s="45">
        <f t="shared" si="7"/>
        <v>1177</v>
      </c>
      <c r="AK29" s="48">
        <f>AJ28/V29</f>
        <v>316.96672122204041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0.96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0</v>
      </c>
      <c r="G30" s="118">
        <v>75</v>
      </c>
      <c r="H30" s="155">
        <f t="shared" si="0"/>
        <v>52.816901408450704</v>
      </c>
      <c r="I30" s="155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92055850</v>
      </c>
      <c r="T30" s="45">
        <f t="shared" si="4"/>
        <v>3741</v>
      </c>
      <c r="U30" s="46">
        <f t="shared" si="5"/>
        <v>89.784000000000006</v>
      </c>
      <c r="V30" s="46">
        <f t="shared" si="6"/>
        <v>3.7410000000000001</v>
      </c>
      <c r="W30" s="96">
        <v>3.9</v>
      </c>
      <c r="X30" s="96">
        <f t="shared" si="1"/>
        <v>3.9</v>
      </c>
      <c r="Y30" s="97" t="s">
        <v>168</v>
      </c>
      <c r="Z30" s="159">
        <v>1016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15042650</v>
      </c>
      <c r="AJ30" s="45">
        <f t="shared" si="7"/>
        <v>1194</v>
      </c>
      <c r="AK30" s="48">
        <f t="shared" si="8"/>
        <v>319.16599839615077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-1</v>
      </c>
      <c r="G31" s="118">
        <v>75</v>
      </c>
      <c r="H31" s="155">
        <f t="shared" si="0"/>
        <v>52.816901408450704</v>
      </c>
      <c r="I31" s="155">
        <v>73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92059559</v>
      </c>
      <c r="T31" s="45">
        <f t="shared" si="4"/>
        <v>3709</v>
      </c>
      <c r="U31" s="46">
        <f t="shared" si="5"/>
        <v>89.016000000000005</v>
      </c>
      <c r="V31" s="46">
        <f t="shared" si="6"/>
        <v>3.7090000000000001</v>
      </c>
      <c r="W31" s="96">
        <v>3.4</v>
      </c>
      <c r="X31" s="96">
        <f t="shared" si="1"/>
        <v>3.4</v>
      </c>
      <c r="Y31" s="97" t="s">
        <v>168</v>
      </c>
      <c r="Z31" s="159">
        <v>1015</v>
      </c>
      <c r="AA31" s="159">
        <v>0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15043792</v>
      </c>
      <c r="AJ31" s="45">
        <f t="shared" si="7"/>
        <v>1142</v>
      </c>
      <c r="AK31" s="48">
        <f t="shared" si="8"/>
        <v>307.89970342410351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75</v>
      </c>
      <c r="H32" s="155">
        <f t="shared" si="0"/>
        <v>52.816901408450704</v>
      </c>
      <c r="I32" s="155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92062975</v>
      </c>
      <c r="T32" s="45">
        <f t="shared" si="4"/>
        <v>3416</v>
      </c>
      <c r="U32" s="46">
        <f t="shared" si="5"/>
        <v>81.983999999999995</v>
      </c>
      <c r="V32" s="46">
        <f t="shared" si="6"/>
        <v>3.4159999999999999</v>
      </c>
      <c r="W32" s="96">
        <v>3.1</v>
      </c>
      <c r="X32" s="96">
        <f t="shared" si="1"/>
        <v>3.1</v>
      </c>
      <c r="Y32" s="97" t="s">
        <v>168</v>
      </c>
      <c r="Z32" s="159">
        <v>1015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15044945</v>
      </c>
      <c r="AJ32" s="45">
        <f t="shared" si="7"/>
        <v>1153</v>
      </c>
      <c r="AK32" s="48">
        <f t="shared" si="8"/>
        <v>337.52927400468383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 t="s">
        <v>212</v>
      </c>
      <c r="E33" s="155" t="e">
        <f t="shared" si="2"/>
        <v>#VALUE!</v>
      </c>
      <c r="F33" s="155">
        <v>0</v>
      </c>
      <c r="G33" s="118">
        <v>78</v>
      </c>
      <c r="H33" s="155">
        <f t="shared" si="0"/>
        <v>54.929577464788736</v>
      </c>
      <c r="I33" s="155">
        <v>75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 t="s">
        <v>212</v>
      </c>
      <c r="R33" s="158"/>
      <c r="S33" s="158">
        <v>92066522</v>
      </c>
      <c r="T33" s="45">
        <f t="shared" si="4"/>
        <v>3547</v>
      </c>
      <c r="U33" s="46">
        <f t="shared" si="5"/>
        <v>85.128</v>
      </c>
      <c r="V33" s="46">
        <f t="shared" si="6"/>
        <v>3.5470000000000002</v>
      </c>
      <c r="W33" s="96">
        <v>2.8</v>
      </c>
      <c r="X33" s="96">
        <f t="shared" si="1"/>
        <v>2.8</v>
      </c>
      <c r="Y33" s="97" t="s">
        <v>168</v>
      </c>
      <c r="Z33" s="159">
        <v>1015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15046111</v>
      </c>
      <c r="AJ33" s="45">
        <f t="shared" si="7"/>
        <v>1166</v>
      </c>
      <c r="AK33" s="48">
        <f t="shared" si="8"/>
        <v>328.72850296024808</v>
      </c>
      <c r="AL33" s="156">
        <v>1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0</v>
      </c>
      <c r="G34" s="118">
        <v>73</v>
      </c>
      <c r="H34" s="155">
        <f t="shared" si="0"/>
        <v>51.408450704225352</v>
      </c>
      <c r="I34" s="155">
        <v>70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142</v>
      </c>
      <c r="R34" s="158"/>
      <c r="S34" s="158">
        <v>92069616</v>
      </c>
      <c r="T34" s="45">
        <f t="shared" si="4"/>
        <v>3094</v>
      </c>
      <c r="U34" s="46">
        <f t="shared" si="5"/>
        <v>74.256</v>
      </c>
      <c r="V34" s="46">
        <f t="shared" si="6"/>
        <v>3.0939999999999999</v>
      </c>
      <c r="W34" s="96">
        <v>3.6</v>
      </c>
      <c r="X34" s="96">
        <f t="shared" si="1"/>
        <v>3.6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15047204</v>
      </c>
      <c r="AJ34" s="45">
        <f t="shared" si="7"/>
        <v>1093</v>
      </c>
      <c r="AK34" s="48">
        <f t="shared" si="8"/>
        <v>353.26438267614742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75</v>
      </c>
      <c r="H35" s="155">
        <f t="shared" si="0"/>
        <v>52.816901408450704</v>
      </c>
      <c r="I35" s="155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138</v>
      </c>
      <c r="R35" s="158"/>
      <c r="S35" s="158">
        <v>92072642</v>
      </c>
      <c r="T35" s="45">
        <f t="shared" si="4"/>
        <v>3026</v>
      </c>
      <c r="U35" s="46">
        <f t="shared" si="5"/>
        <v>72.623999999999995</v>
      </c>
      <c r="V35" s="46">
        <f t="shared" si="6"/>
        <v>3.0259999999999998</v>
      </c>
      <c r="W35" s="96">
        <v>4.7</v>
      </c>
      <c r="X35" s="96">
        <f t="shared" si="1"/>
        <v>4.7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15048318</v>
      </c>
      <c r="AJ35" s="45">
        <f t="shared" si="7"/>
        <v>1114</v>
      </c>
      <c r="AK35" s="48">
        <f t="shared" si="8"/>
        <v>368.14276272306677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89162</v>
      </c>
      <c r="U36" s="46">
        <f t="shared" si="5"/>
        <v>2139.8879999999999</v>
      </c>
      <c r="V36" s="46">
        <f t="shared" si="6"/>
        <v>89.162000000000006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26656</v>
      </c>
      <c r="AK36" s="61">
        <f>$AJ$36/$V36</f>
        <v>298.96144097261163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200" t="s">
        <v>252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253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142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255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256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246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159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'APR 6'!$B$54</f>
        <v>TARGET DISCHARGE PRESSURE SET TO 78 PSI @ 5:01 PM TO 7:01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'[2]FEB 6'!$B$54</f>
        <v>TARGET DISCHARGE PRESSURE SET TO 76 PSI @ 7:01 PM TO 8:01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162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257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163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 t="s">
        <v>181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3:W3" name="Range1_16_1_1_1_1_1_1_2_2_2_2_2_2_2_2_2_2_2_2_2_2_2_2_2_2_2_2_2_2_2_1_2_2_2_2_2_2_2_2_2_2_3_2_2_2_2_2_2_2_2_2_2_1_1_1_1_2_2_1_1_1_1_1_1_1_1_1_1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03" priority="5" operator="containsText" text="N/A">
      <formula>NOT(ISERROR(SEARCH("N/A",Z12)))</formula>
    </cfRule>
    <cfRule type="cellIs" dxfId="202" priority="17" operator="equal">
      <formula>0</formula>
    </cfRule>
  </conditionalFormatting>
  <conditionalFormatting sqref="Z12:AG35">
    <cfRule type="cellIs" dxfId="201" priority="16" operator="greaterThanOrEqual">
      <formula>1185</formula>
    </cfRule>
  </conditionalFormatting>
  <conditionalFormatting sqref="Z12:AG35">
    <cfRule type="cellIs" dxfId="200" priority="15" operator="between">
      <formula>0.1</formula>
      <formula>1184</formula>
    </cfRule>
  </conditionalFormatting>
  <conditionalFormatting sqref="Z8:Z9 AT12:AT35 AL36:AQ36 AL12:AR35">
    <cfRule type="cellIs" dxfId="199" priority="14" operator="equal">
      <formula>0</formula>
    </cfRule>
  </conditionalFormatting>
  <conditionalFormatting sqref="Z8:Z9 AT12:AT35 AL36:AQ36 AL12:AR35">
    <cfRule type="cellIs" dxfId="198" priority="13" operator="greaterThan">
      <formula>1179</formula>
    </cfRule>
  </conditionalFormatting>
  <conditionalFormatting sqref="Z8:Z9 AT12:AT35 AL36:AQ36 AL12:AR35">
    <cfRule type="cellIs" dxfId="197" priority="12" operator="greaterThan">
      <formula>99</formula>
    </cfRule>
  </conditionalFormatting>
  <conditionalFormatting sqref="Z8:Z9 AT12:AT35 AL36:AQ36 AL12:AR35">
    <cfRule type="cellIs" dxfId="196" priority="11" operator="greaterThan">
      <formula>0.99</formula>
    </cfRule>
  </conditionalFormatting>
  <conditionalFormatting sqref="AD8:AD9">
    <cfRule type="cellIs" dxfId="195" priority="10" operator="equal">
      <formula>0</formula>
    </cfRule>
  </conditionalFormatting>
  <conditionalFormatting sqref="AD8:AD9">
    <cfRule type="cellIs" dxfId="194" priority="9" operator="greaterThan">
      <formula>1179</formula>
    </cfRule>
  </conditionalFormatting>
  <conditionalFormatting sqref="AD8:AD9">
    <cfRule type="cellIs" dxfId="193" priority="8" operator="greaterThan">
      <formula>99</formula>
    </cfRule>
  </conditionalFormatting>
  <conditionalFormatting sqref="AD8:AD9">
    <cfRule type="cellIs" dxfId="192" priority="7" operator="greaterThan">
      <formula>0.99</formula>
    </cfRule>
  </conditionalFormatting>
  <conditionalFormatting sqref="AK12:AK35">
    <cfRule type="cellIs" dxfId="191" priority="6" operator="greaterThan">
      <formula>$AK$8</formula>
    </cfRule>
  </conditionalFormatting>
  <conditionalFormatting sqref="AS12:AS35">
    <cfRule type="containsText" dxfId="190" priority="1" operator="containsText" text="N/A">
      <formula>NOT(ISERROR(SEARCH("N/A",AS12)))</formula>
    </cfRule>
    <cfRule type="cellIs" dxfId="189" priority="4" operator="equal">
      <formula>0</formula>
    </cfRule>
  </conditionalFormatting>
  <conditionalFormatting sqref="AS12:AS35">
    <cfRule type="cellIs" dxfId="188" priority="3" operator="greaterThanOrEqual">
      <formula>1185</formula>
    </cfRule>
  </conditionalFormatting>
  <conditionalFormatting sqref="AS12:AS35">
    <cfRule type="cellIs" dxfId="187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2:BB87"/>
  <sheetViews>
    <sheetView topLeftCell="A34" zoomScaleNormal="100" workbookViewId="0">
      <selection activeCell="B51" sqref="B51: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3" t="s">
        <v>177</v>
      </c>
      <c r="S3" s="244"/>
      <c r="T3" s="244"/>
      <c r="U3" s="244"/>
      <c r="V3" s="244"/>
      <c r="W3" s="245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160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43192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27245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'[3]APR 1'!$S$35</f>
        <v>90092885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'[3]APR 1'!$AI$35</f>
        <v>14542857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69</v>
      </c>
      <c r="H12" s="155">
        <f t="shared" ref="H12:H35" si="0">G12/1.42</f>
        <v>48.591549295774648</v>
      </c>
      <c r="I12" s="155">
        <v>67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8">
        <v>150</v>
      </c>
      <c r="R12" s="158"/>
      <c r="S12" s="158">
        <v>90096248</v>
      </c>
      <c r="T12" s="45">
        <f>IF(ISBLANK(S12),"-",S12-S11)</f>
        <v>3363</v>
      </c>
      <c r="U12" s="46">
        <f>T12*24/1000</f>
        <v>80.712000000000003</v>
      </c>
      <c r="V12" s="46">
        <f>T12/1000</f>
        <v>3.363</v>
      </c>
      <c r="W12" s="96">
        <v>6.6</v>
      </c>
      <c r="X12" s="96">
        <f t="shared" ref="X12:X35" si="1">W12</f>
        <v>6.6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14543980</v>
      </c>
      <c r="AJ12" s="45">
        <f>IF(ISBLANK(AI12),"-",AI12-AI11)</f>
        <v>1123</v>
      </c>
      <c r="AK12" s="48">
        <f>AJ12/V12</f>
        <v>333.92804044008324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7</v>
      </c>
      <c r="G13" s="118">
        <v>69</v>
      </c>
      <c r="H13" s="155">
        <f t="shared" si="0"/>
        <v>48.591549295774648</v>
      </c>
      <c r="I13" s="155">
        <v>67</v>
      </c>
      <c r="J13" s="41" t="s">
        <v>88</v>
      </c>
      <c r="K13" s="41">
        <f t="shared" ref="K13:K35" si="3">L13-(2/1.42)</f>
        <v>43.661971830985919</v>
      </c>
      <c r="L13" s="42">
        <f>(G13-5)/1.42</f>
        <v>45.070422535211272</v>
      </c>
      <c r="M13" s="41">
        <f>L13+(6/1.42)</f>
        <v>49.295774647887328</v>
      </c>
      <c r="N13" s="43">
        <v>14</v>
      </c>
      <c r="O13" s="44" t="s">
        <v>89</v>
      </c>
      <c r="P13" s="44">
        <v>11.2</v>
      </c>
      <c r="Q13" s="158">
        <v>148</v>
      </c>
      <c r="R13" s="158"/>
      <c r="S13" s="158">
        <v>90099300</v>
      </c>
      <c r="T13" s="45">
        <f t="shared" ref="T13:T35" si="4">IF(ISBLANK(S13),"-",S13-S12)</f>
        <v>3052</v>
      </c>
      <c r="U13" s="46">
        <f t="shared" ref="U13:U36" si="5">T13*24/1000</f>
        <v>73.248000000000005</v>
      </c>
      <c r="V13" s="46">
        <f t="shared" ref="V13:V36" si="6">T13/1000</f>
        <v>3.052</v>
      </c>
      <c r="W13" s="96">
        <v>8.5</v>
      </c>
      <c r="X13" s="96">
        <f t="shared" si="1"/>
        <v>8.5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14545097</v>
      </c>
      <c r="AJ13" s="45">
        <f t="shared" ref="AJ13:AJ35" si="7">IF(ISBLANK(AI13),"-",AI13-AI12)</f>
        <v>1117</v>
      </c>
      <c r="AK13" s="48">
        <f t="shared" ref="AK13:AK35" si="8">AJ13/V13</f>
        <v>365.98951507208386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0.89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8</v>
      </c>
      <c r="G14" s="118">
        <v>83</v>
      </c>
      <c r="H14" s="155">
        <f t="shared" si="0"/>
        <v>58.450704225352112</v>
      </c>
      <c r="I14" s="155">
        <v>80</v>
      </c>
      <c r="J14" s="41" t="s">
        <v>88</v>
      </c>
      <c r="K14" s="41">
        <f t="shared" si="3"/>
        <v>53.521126760563384</v>
      </c>
      <c r="L14" s="42">
        <f>(G14-5)/1.42</f>
        <v>54.929577464788736</v>
      </c>
      <c r="M14" s="41">
        <f>L14+(6/1.42)</f>
        <v>59.154929577464792</v>
      </c>
      <c r="N14" s="43">
        <v>14</v>
      </c>
      <c r="O14" s="44" t="s">
        <v>89</v>
      </c>
      <c r="P14" s="44">
        <v>11.2</v>
      </c>
      <c r="Q14" s="158">
        <v>108</v>
      </c>
      <c r="R14" s="158"/>
      <c r="S14" s="158">
        <v>90103208</v>
      </c>
      <c r="T14" s="45">
        <f t="shared" si="4"/>
        <v>3908</v>
      </c>
      <c r="U14" s="46">
        <f t="shared" si="5"/>
        <v>93.792000000000002</v>
      </c>
      <c r="V14" s="46">
        <f t="shared" si="6"/>
        <v>3.9079999999999999</v>
      </c>
      <c r="W14" s="96">
        <v>9.5</v>
      </c>
      <c r="X14" s="96">
        <f t="shared" si="1"/>
        <v>9.5</v>
      </c>
      <c r="Y14" s="97" t="s">
        <v>141</v>
      </c>
      <c r="Z14" s="159">
        <v>0</v>
      </c>
      <c r="AA14" s="159">
        <v>0</v>
      </c>
      <c r="AB14" s="159">
        <v>1045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14546117</v>
      </c>
      <c r="AJ14" s="45">
        <f t="shared" si="7"/>
        <v>1020</v>
      </c>
      <c r="AK14" s="48">
        <f t="shared" si="8"/>
        <v>261.0030706243603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110</v>
      </c>
      <c r="R15" s="158" t="s">
        <v>123</v>
      </c>
      <c r="S15" s="158">
        <v>90107900</v>
      </c>
      <c r="T15" s="45">
        <f t="shared" si="4"/>
        <v>4692</v>
      </c>
      <c r="U15" s="46">
        <f t="shared" si="5"/>
        <v>112.608</v>
      </c>
      <c r="V15" s="46">
        <f t="shared" si="6"/>
        <v>4.6920000000000002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1047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14547100</v>
      </c>
      <c r="AJ15" s="45">
        <f t="shared" si="7"/>
        <v>983</v>
      </c>
      <c r="AK15" s="48">
        <f t="shared" si="8"/>
        <v>209.50554134697356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123</v>
      </c>
      <c r="R16" s="158"/>
      <c r="S16" s="158">
        <v>90112601</v>
      </c>
      <c r="T16" s="45">
        <f t="shared" si="4"/>
        <v>4701</v>
      </c>
      <c r="U16" s="46">
        <f t="shared" si="5"/>
        <v>112.824</v>
      </c>
      <c r="V16" s="46">
        <f t="shared" si="6"/>
        <v>4.7009999999999996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1097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14548080</v>
      </c>
      <c r="AJ16" s="45">
        <f t="shared" si="7"/>
        <v>980</v>
      </c>
      <c r="AK16" s="48">
        <f t="shared" si="8"/>
        <v>208.46628376941078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138</v>
      </c>
      <c r="R17" s="158"/>
      <c r="S17" s="158">
        <v>90118103</v>
      </c>
      <c r="T17" s="45">
        <f t="shared" si="4"/>
        <v>5502</v>
      </c>
      <c r="U17" s="46">
        <f t="shared" si="5"/>
        <v>132.048</v>
      </c>
      <c r="V17" s="46">
        <f t="shared" si="6"/>
        <v>5.5019999999999998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14549019</v>
      </c>
      <c r="AJ17" s="45">
        <f t="shared" si="7"/>
        <v>939</v>
      </c>
      <c r="AK17" s="48">
        <f t="shared" si="8"/>
        <v>170.66521264994549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1.04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79</v>
      </c>
      <c r="H18" s="155">
        <f t="shared" si="0"/>
        <v>55.633802816901408</v>
      </c>
      <c r="I18" s="155">
        <v>77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141</v>
      </c>
      <c r="R18" s="158"/>
      <c r="S18" s="158">
        <v>90123894</v>
      </c>
      <c r="T18" s="45">
        <f t="shared" si="4"/>
        <v>5791</v>
      </c>
      <c r="U18" s="46">
        <f t="shared" si="5"/>
        <v>138.98400000000001</v>
      </c>
      <c r="V18" s="46">
        <f t="shared" si="6"/>
        <v>5.7910000000000004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14550222</v>
      </c>
      <c r="AJ18" s="45">
        <f t="shared" si="7"/>
        <v>1203</v>
      </c>
      <c r="AK18" s="48">
        <f t="shared" si="8"/>
        <v>207.73614228975995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129</v>
      </c>
      <c r="R19" s="158"/>
      <c r="S19" s="158">
        <v>90130044</v>
      </c>
      <c r="T19" s="45">
        <f t="shared" si="4"/>
        <v>6150</v>
      </c>
      <c r="U19" s="46">
        <f>T19*24/1000</f>
        <v>147.6</v>
      </c>
      <c r="V19" s="46">
        <f t="shared" si="6"/>
        <v>6.15</v>
      </c>
      <c r="W19" s="96">
        <v>9.1</v>
      </c>
      <c r="X19" s="96">
        <f t="shared" si="1"/>
        <v>9.1</v>
      </c>
      <c r="Y19" s="97" t="s">
        <v>168</v>
      </c>
      <c r="Z19" s="159">
        <v>1047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14551456</v>
      </c>
      <c r="AJ19" s="45">
        <f t="shared" si="7"/>
        <v>1234</v>
      </c>
      <c r="AK19" s="48">
        <f t="shared" si="8"/>
        <v>200.65040650406502</v>
      </c>
      <c r="AL19" s="156">
        <v>1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78</v>
      </c>
      <c r="H20" s="155">
        <f t="shared" si="0"/>
        <v>54.929577464788736</v>
      </c>
      <c r="I20" s="155">
        <v>75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129</v>
      </c>
      <c r="R20" s="158"/>
      <c r="S20" s="158">
        <v>90134650</v>
      </c>
      <c r="T20" s="45">
        <f t="shared" si="4"/>
        <v>4606</v>
      </c>
      <c r="U20" s="46">
        <f t="shared" si="5"/>
        <v>110.544</v>
      </c>
      <c r="V20" s="46">
        <f t="shared" si="6"/>
        <v>4.6059999999999999</v>
      </c>
      <c r="W20" s="96">
        <v>8.4</v>
      </c>
      <c r="X20" s="96">
        <f t="shared" si="1"/>
        <v>8.4</v>
      </c>
      <c r="Y20" s="97" t="s">
        <v>168</v>
      </c>
      <c r="Z20" s="159">
        <v>1046</v>
      </c>
      <c r="AA20" s="159">
        <v>0</v>
      </c>
      <c r="AB20" s="159">
        <v>1188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14552637</v>
      </c>
      <c r="AJ20" s="45">
        <f t="shared" si="7"/>
        <v>1181</v>
      </c>
      <c r="AK20" s="48">
        <f t="shared" si="8"/>
        <v>256.40468953538863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78</v>
      </c>
      <c r="H21" s="155">
        <f t="shared" si="0"/>
        <v>54.929577464788736</v>
      </c>
      <c r="I21" s="155">
        <v>75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90139538</v>
      </c>
      <c r="T21" s="45">
        <f t="shared" si="4"/>
        <v>4888</v>
      </c>
      <c r="U21" s="46">
        <f t="shared" si="5"/>
        <v>117.312</v>
      </c>
      <c r="V21" s="46">
        <f t="shared" si="6"/>
        <v>4.8879999999999999</v>
      </c>
      <c r="W21" s="96">
        <v>7.8</v>
      </c>
      <c r="X21" s="96">
        <f t="shared" si="1"/>
        <v>7.8</v>
      </c>
      <c r="Y21" s="97" t="s">
        <v>168</v>
      </c>
      <c r="Z21" s="159">
        <v>1046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14553832</v>
      </c>
      <c r="AJ21" s="45">
        <f t="shared" si="7"/>
        <v>1195</v>
      </c>
      <c r="AK21" s="48">
        <f t="shared" si="8"/>
        <v>244.47626841243863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0.87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78</v>
      </c>
      <c r="H22" s="155">
        <f t="shared" si="0"/>
        <v>54.929577464788736</v>
      </c>
      <c r="I22" s="155">
        <v>75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131</v>
      </c>
      <c r="R22" s="158"/>
      <c r="S22" s="158">
        <v>90144275</v>
      </c>
      <c r="T22" s="45">
        <f t="shared" si="4"/>
        <v>4737</v>
      </c>
      <c r="U22" s="46">
        <f t="shared" si="5"/>
        <v>113.688</v>
      </c>
      <c r="V22" s="46">
        <f t="shared" si="6"/>
        <v>4.7370000000000001</v>
      </c>
      <c r="W22" s="96">
        <v>7.2</v>
      </c>
      <c r="X22" s="96">
        <f>W22</f>
        <v>7.2</v>
      </c>
      <c r="Y22" s="97" t="s">
        <v>168</v>
      </c>
      <c r="Z22" s="159">
        <v>1046</v>
      </c>
      <c r="AA22" s="159">
        <v>0</v>
      </c>
      <c r="AB22" s="159">
        <v>1188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14555058</v>
      </c>
      <c r="AJ22" s="45">
        <f t="shared" si="7"/>
        <v>1226</v>
      </c>
      <c r="AK22" s="48">
        <f t="shared" si="8"/>
        <v>258.81359510238548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4</v>
      </c>
      <c r="G23" s="118">
        <v>77</v>
      </c>
      <c r="H23" s="155">
        <f t="shared" si="0"/>
        <v>54.225352112676056</v>
      </c>
      <c r="I23" s="155">
        <v>73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129</v>
      </c>
      <c r="R23" s="158"/>
      <c r="S23" s="158">
        <v>90148855</v>
      </c>
      <c r="T23" s="45">
        <f t="shared" si="4"/>
        <v>4580</v>
      </c>
      <c r="U23" s="46">
        <f>T23*24/1000</f>
        <v>109.92</v>
      </c>
      <c r="V23" s="46">
        <f t="shared" si="6"/>
        <v>4.58</v>
      </c>
      <c r="W23" s="96">
        <v>6.6</v>
      </c>
      <c r="X23" s="96">
        <f t="shared" si="1"/>
        <v>6.6</v>
      </c>
      <c r="Y23" s="97" t="s">
        <v>168</v>
      </c>
      <c r="Z23" s="159">
        <v>1026</v>
      </c>
      <c r="AA23" s="159">
        <v>0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14556254</v>
      </c>
      <c r="AJ23" s="45">
        <f t="shared" si="7"/>
        <v>1196</v>
      </c>
      <c r="AK23" s="48">
        <f t="shared" si="8"/>
        <v>261.13537117903928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4</v>
      </c>
      <c r="G24" s="118">
        <v>77</v>
      </c>
      <c r="H24" s="155">
        <f t="shared" si="0"/>
        <v>54.225352112676056</v>
      </c>
      <c r="I24" s="155">
        <v>73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90153228</v>
      </c>
      <c r="T24" s="45">
        <f t="shared" si="4"/>
        <v>4373</v>
      </c>
      <c r="U24" s="46">
        <f>T24*24/1000</f>
        <v>104.952</v>
      </c>
      <c r="V24" s="46">
        <f t="shared" si="6"/>
        <v>4.3730000000000002</v>
      </c>
      <c r="W24" s="96">
        <v>6.1</v>
      </c>
      <c r="X24" s="96">
        <f t="shared" si="1"/>
        <v>6.1</v>
      </c>
      <c r="Y24" s="97" t="s">
        <v>168</v>
      </c>
      <c r="Z24" s="159">
        <v>1026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14557414</v>
      </c>
      <c r="AJ24" s="45">
        <f t="shared" si="7"/>
        <v>1160</v>
      </c>
      <c r="AK24" s="48">
        <f t="shared" si="8"/>
        <v>265.26412074091013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3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90157022</v>
      </c>
      <c r="T25" s="45">
        <f t="shared" si="4"/>
        <v>3794</v>
      </c>
      <c r="U25" s="46">
        <f t="shared" si="5"/>
        <v>91.055999999999997</v>
      </c>
      <c r="V25" s="46">
        <f t="shared" si="6"/>
        <v>3.794</v>
      </c>
      <c r="W25" s="96">
        <v>5.6</v>
      </c>
      <c r="X25" s="96">
        <f t="shared" si="1"/>
        <v>5.6</v>
      </c>
      <c r="Y25" s="97" t="s">
        <v>172</v>
      </c>
      <c r="Z25" s="159">
        <v>1016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14558562</v>
      </c>
      <c r="AJ25" s="45">
        <f t="shared" si="7"/>
        <v>1148</v>
      </c>
      <c r="AK25" s="48">
        <f t="shared" si="8"/>
        <v>302.58302583025829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1.1000000000000001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2</v>
      </c>
      <c r="G26" s="118">
        <v>78</v>
      </c>
      <c r="H26" s="155">
        <f t="shared" si="0"/>
        <v>54.929577464788736</v>
      </c>
      <c r="I26" s="155">
        <v>76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90161717</v>
      </c>
      <c r="T26" s="45">
        <f t="shared" si="4"/>
        <v>4695</v>
      </c>
      <c r="U26" s="46">
        <f t="shared" si="5"/>
        <v>112.68</v>
      </c>
      <c r="V26" s="46">
        <f t="shared" si="6"/>
        <v>4.6950000000000003</v>
      </c>
      <c r="W26" s="96">
        <v>5.3</v>
      </c>
      <c r="X26" s="96">
        <f t="shared" si="1"/>
        <v>5.3</v>
      </c>
      <c r="Y26" s="97" t="s">
        <v>168</v>
      </c>
      <c r="Z26" s="159">
        <v>1015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14559729</v>
      </c>
      <c r="AJ26" s="45">
        <f t="shared" si="7"/>
        <v>1167</v>
      </c>
      <c r="AK26" s="48">
        <f t="shared" si="8"/>
        <v>248.5623003194888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78</v>
      </c>
      <c r="H27" s="155">
        <f t="shared" si="0"/>
        <v>54.929577464788736</v>
      </c>
      <c r="I27" s="155">
        <v>76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131</v>
      </c>
      <c r="R27" s="158"/>
      <c r="S27" s="158">
        <v>90166135</v>
      </c>
      <c r="T27" s="45">
        <f t="shared" si="4"/>
        <v>4418</v>
      </c>
      <c r="U27" s="46">
        <f t="shared" si="5"/>
        <v>106.032</v>
      </c>
      <c r="V27" s="46">
        <f t="shared" si="6"/>
        <v>4.4180000000000001</v>
      </c>
      <c r="W27" s="96">
        <v>4.9000000000000004</v>
      </c>
      <c r="X27" s="96">
        <f t="shared" si="1"/>
        <v>4.9000000000000004</v>
      </c>
      <c r="Y27" s="97" t="s">
        <v>168</v>
      </c>
      <c r="Z27" s="159">
        <v>1015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14560892</v>
      </c>
      <c r="AJ27" s="45">
        <f>IF(ISBLANK(AI27),"-",AI27-AI26)</f>
        <v>1163</v>
      </c>
      <c r="AK27" s="48">
        <f t="shared" si="8"/>
        <v>263.24128564961518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76</v>
      </c>
      <c r="H28" s="155">
        <f t="shared" si="0"/>
        <v>53.521126760563384</v>
      </c>
      <c r="I28" s="155">
        <v>75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90170477</v>
      </c>
      <c r="T28" s="45">
        <f t="shared" si="4"/>
        <v>4342</v>
      </c>
      <c r="U28" s="46">
        <f t="shared" si="5"/>
        <v>104.208</v>
      </c>
      <c r="V28" s="46">
        <f t="shared" si="6"/>
        <v>4.3419999999999996</v>
      </c>
      <c r="W28" s="96">
        <v>4.5999999999999996</v>
      </c>
      <c r="X28" s="96">
        <f t="shared" si="1"/>
        <v>4.5999999999999996</v>
      </c>
      <c r="Y28" s="97" t="s">
        <v>168</v>
      </c>
      <c r="Z28" s="159">
        <v>1016</v>
      </c>
      <c r="AA28" s="159">
        <v>0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14562049</v>
      </c>
      <c r="AJ28" s="45">
        <f t="shared" si="7"/>
        <v>1157</v>
      </c>
      <c r="AK28" s="48">
        <f>AJ27/V28</f>
        <v>267.84891754951639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76</v>
      </c>
      <c r="H29" s="155">
        <f t="shared" si="0"/>
        <v>53.521126760563384</v>
      </c>
      <c r="I29" s="155">
        <v>75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90174892</v>
      </c>
      <c r="T29" s="45">
        <f t="shared" si="4"/>
        <v>4415</v>
      </c>
      <c r="U29" s="46">
        <f t="shared" si="5"/>
        <v>105.96</v>
      </c>
      <c r="V29" s="46">
        <f t="shared" si="6"/>
        <v>4.415</v>
      </c>
      <c r="W29" s="96">
        <v>4.5</v>
      </c>
      <c r="X29" s="96">
        <f t="shared" si="1"/>
        <v>4.5</v>
      </c>
      <c r="Y29" s="97" t="s">
        <v>168</v>
      </c>
      <c r="Z29" s="159">
        <v>1017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14563219</v>
      </c>
      <c r="AJ29" s="45">
        <f t="shared" si="7"/>
        <v>1170</v>
      </c>
      <c r="AK29" s="48">
        <f>AJ28/V29</f>
        <v>262.06115515288786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1.1499999999999999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0</v>
      </c>
      <c r="G30" s="118">
        <v>76</v>
      </c>
      <c r="H30" s="155">
        <f t="shared" si="0"/>
        <v>53.521126760563384</v>
      </c>
      <c r="I30" s="155">
        <v>76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90179302</v>
      </c>
      <c r="T30" s="45">
        <f t="shared" si="4"/>
        <v>4410</v>
      </c>
      <c r="U30" s="46">
        <f t="shared" si="5"/>
        <v>105.84</v>
      </c>
      <c r="V30" s="46">
        <f t="shared" si="6"/>
        <v>4.41</v>
      </c>
      <c r="W30" s="96">
        <v>3.7</v>
      </c>
      <c r="X30" s="96">
        <f t="shared" si="1"/>
        <v>3.7</v>
      </c>
      <c r="Y30" s="97" t="s">
        <v>168</v>
      </c>
      <c r="Z30" s="159">
        <v>1015</v>
      </c>
      <c r="AA30" s="159">
        <v>0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14564385</v>
      </c>
      <c r="AJ30" s="45">
        <f t="shared" si="7"/>
        <v>1166</v>
      </c>
      <c r="AK30" s="48">
        <f t="shared" si="8"/>
        <v>264.39909297052151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-1</v>
      </c>
      <c r="G31" s="118">
        <v>75</v>
      </c>
      <c r="H31" s="155">
        <f t="shared" si="0"/>
        <v>52.816901408450704</v>
      </c>
      <c r="I31" s="155">
        <v>75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90183632</v>
      </c>
      <c r="T31" s="45">
        <f t="shared" si="4"/>
        <v>4330</v>
      </c>
      <c r="U31" s="46">
        <f t="shared" si="5"/>
        <v>103.92</v>
      </c>
      <c r="V31" s="46">
        <f t="shared" si="6"/>
        <v>4.33</v>
      </c>
      <c r="W31" s="96">
        <v>3.4</v>
      </c>
      <c r="X31" s="96">
        <f t="shared" si="1"/>
        <v>3.4</v>
      </c>
      <c r="Y31" s="97" t="s">
        <v>168</v>
      </c>
      <c r="Z31" s="159">
        <v>1015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14565560</v>
      </c>
      <c r="AJ31" s="45">
        <f t="shared" si="7"/>
        <v>1175</v>
      </c>
      <c r="AK31" s="48">
        <f t="shared" si="8"/>
        <v>271.36258660508082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76</v>
      </c>
      <c r="H32" s="155">
        <f t="shared" si="0"/>
        <v>53.521126760563384</v>
      </c>
      <c r="I32" s="155">
        <v>76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90187867</v>
      </c>
      <c r="T32" s="45">
        <f t="shared" si="4"/>
        <v>4235</v>
      </c>
      <c r="U32" s="46">
        <f t="shared" si="5"/>
        <v>101.64</v>
      </c>
      <c r="V32" s="46">
        <f t="shared" si="6"/>
        <v>4.2350000000000003</v>
      </c>
      <c r="W32" s="96">
        <v>3.1</v>
      </c>
      <c r="X32" s="96">
        <f t="shared" si="1"/>
        <v>3.1</v>
      </c>
      <c r="Y32" s="97" t="s">
        <v>168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14566707</v>
      </c>
      <c r="AJ32" s="45">
        <f t="shared" si="7"/>
        <v>1147</v>
      </c>
      <c r="AK32" s="48">
        <f t="shared" si="8"/>
        <v>270.83825265643446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76</v>
      </c>
      <c r="H33" s="155">
        <f t="shared" si="0"/>
        <v>53.521126760563384</v>
      </c>
      <c r="I33" s="155">
        <v>75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90192357</v>
      </c>
      <c r="T33" s="45">
        <f t="shared" si="4"/>
        <v>4490</v>
      </c>
      <c r="U33" s="46">
        <f t="shared" si="5"/>
        <v>107.76</v>
      </c>
      <c r="V33" s="46">
        <f t="shared" si="6"/>
        <v>4.49</v>
      </c>
      <c r="W33" s="96">
        <v>2.9</v>
      </c>
      <c r="X33" s="96">
        <f t="shared" si="1"/>
        <v>2.9</v>
      </c>
      <c r="Y33" s="97" t="s">
        <v>168</v>
      </c>
      <c r="Z33" s="159">
        <v>1015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14567866</v>
      </c>
      <c r="AJ33" s="45">
        <f t="shared" si="7"/>
        <v>1159</v>
      </c>
      <c r="AK33" s="48">
        <f t="shared" si="8"/>
        <v>258.12917594654789</v>
      </c>
      <c r="AL33" s="156">
        <v>1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0</v>
      </c>
      <c r="G34" s="118">
        <v>73</v>
      </c>
      <c r="H34" s="155">
        <f t="shared" si="0"/>
        <v>51.408450704225352</v>
      </c>
      <c r="I34" s="155">
        <v>60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90195970</v>
      </c>
      <c r="T34" s="45">
        <f t="shared" si="4"/>
        <v>3613</v>
      </c>
      <c r="U34" s="46">
        <f t="shared" si="5"/>
        <v>86.712000000000003</v>
      </c>
      <c r="V34" s="46">
        <f t="shared" si="6"/>
        <v>3.613</v>
      </c>
      <c r="W34" s="96">
        <v>3.8</v>
      </c>
      <c r="X34" s="96">
        <f t="shared" si="1"/>
        <v>3.8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14568959</v>
      </c>
      <c r="AJ34" s="45">
        <f t="shared" si="7"/>
        <v>1093</v>
      </c>
      <c r="AK34" s="48">
        <f t="shared" si="8"/>
        <v>302.51868253528926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3</v>
      </c>
      <c r="G35" s="118">
        <v>70</v>
      </c>
      <c r="H35" s="155">
        <f t="shared" si="0"/>
        <v>49.295774647887328</v>
      </c>
      <c r="I35" s="155">
        <v>65</v>
      </c>
      <c r="J35" s="41" t="s">
        <v>88</v>
      </c>
      <c r="K35" s="41">
        <f t="shared" si="3"/>
        <v>44.366197183098592</v>
      </c>
      <c r="L35" s="42">
        <f>(G35-5)/1.42</f>
        <v>45.774647887323944</v>
      </c>
      <c r="M35" s="41">
        <f t="shared" si="12"/>
        <v>50</v>
      </c>
      <c r="N35" s="43">
        <v>14</v>
      </c>
      <c r="O35" s="44" t="s">
        <v>116</v>
      </c>
      <c r="P35" s="58">
        <v>11.5</v>
      </c>
      <c r="Q35" s="158">
        <v>142</v>
      </c>
      <c r="R35" s="158"/>
      <c r="S35" s="158">
        <v>90199255</v>
      </c>
      <c r="T35" s="45">
        <f t="shared" si="4"/>
        <v>3285</v>
      </c>
      <c r="U35" s="46">
        <f t="shared" si="5"/>
        <v>78.84</v>
      </c>
      <c r="V35" s="46">
        <f t="shared" si="6"/>
        <v>3.2850000000000001</v>
      </c>
      <c r="W35" s="96">
        <v>5.7</v>
      </c>
      <c r="X35" s="96">
        <f t="shared" si="1"/>
        <v>5.7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14570102</v>
      </c>
      <c r="AJ35" s="45">
        <f t="shared" si="7"/>
        <v>1143</v>
      </c>
      <c r="AK35" s="48">
        <f t="shared" si="8"/>
        <v>347.94520547945206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106370</v>
      </c>
      <c r="U36" s="46">
        <f t="shared" si="5"/>
        <v>2552.88</v>
      </c>
      <c r="V36" s="46">
        <f t="shared" si="6"/>
        <v>106.37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3"/>
      <c r="AJ36" s="119">
        <f>SUM(AJ12:AJ35)</f>
        <v>27245</v>
      </c>
      <c r="AK36" s="61">
        <f>$AJ$36/$V36</f>
        <v>256.13424837830212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1.0166666666666668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85" t="s">
        <v>176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33" t="s">
        <v>142</v>
      </c>
      <c r="C47" s="144"/>
      <c r="D47" s="144"/>
      <c r="E47" s="144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178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179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161</v>
      </c>
      <c r="C53" s="184"/>
      <c r="D53" s="184"/>
      <c r="E53" s="184"/>
      <c r="F53" s="184"/>
      <c r="G53" s="154"/>
      <c r="H53" s="154"/>
      <c r="I53" s="15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180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6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92" priority="5" operator="containsText" text="N/A">
      <formula>NOT(ISERROR(SEARCH("N/A",Z12)))</formula>
    </cfRule>
    <cfRule type="cellIs" dxfId="491" priority="17" operator="equal">
      <formula>0</formula>
    </cfRule>
  </conditionalFormatting>
  <conditionalFormatting sqref="Z12:AG35">
    <cfRule type="cellIs" dxfId="490" priority="16" operator="greaterThanOrEqual">
      <formula>1185</formula>
    </cfRule>
  </conditionalFormatting>
  <conditionalFormatting sqref="Z12:AG35">
    <cfRule type="cellIs" dxfId="489" priority="15" operator="between">
      <formula>0.1</formula>
      <formula>1184</formula>
    </cfRule>
  </conditionalFormatting>
  <conditionalFormatting sqref="Z8:Z9 AT12:AT35 AL36:AQ36 AL12:AR35">
    <cfRule type="cellIs" dxfId="488" priority="14" operator="equal">
      <formula>0</formula>
    </cfRule>
  </conditionalFormatting>
  <conditionalFormatting sqref="Z8:Z9 AT12:AT35 AL36:AQ36 AL12:AR35">
    <cfRule type="cellIs" dxfId="487" priority="13" operator="greaterThan">
      <formula>1179</formula>
    </cfRule>
  </conditionalFormatting>
  <conditionalFormatting sqref="Z8:Z9 AT12:AT35 AL36:AQ36 AL12:AR35">
    <cfRule type="cellIs" dxfId="486" priority="12" operator="greaterThan">
      <formula>99</formula>
    </cfRule>
  </conditionalFormatting>
  <conditionalFormatting sqref="Z8:Z9 AT12:AT35 AL36:AQ36 AL12:AR35">
    <cfRule type="cellIs" dxfId="485" priority="11" operator="greaterThan">
      <formula>0.99</formula>
    </cfRule>
  </conditionalFormatting>
  <conditionalFormatting sqref="AD8:AD9">
    <cfRule type="cellIs" dxfId="484" priority="10" operator="equal">
      <formula>0</formula>
    </cfRule>
  </conditionalFormatting>
  <conditionalFormatting sqref="AD8:AD9">
    <cfRule type="cellIs" dxfId="483" priority="9" operator="greaterThan">
      <formula>1179</formula>
    </cfRule>
  </conditionalFormatting>
  <conditionalFormatting sqref="AD8:AD9">
    <cfRule type="cellIs" dxfId="482" priority="8" operator="greaterThan">
      <formula>99</formula>
    </cfRule>
  </conditionalFormatting>
  <conditionalFormatting sqref="AD8:AD9">
    <cfRule type="cellIs" dxfId="481" priority="7" operator="greaterThan">
      <formula>0.99</formula>
    </cfRule>
  </conditionalFormatting>
  <conditionalFormatting sqref="AK12:AK35">
    <cfRule type="cellIs" dxfId="480" priority="6" operator="greaterThan">
      <formula>$AK$8</formula>
    </cfRule>
  </conditionalFormatting>
  <conditionalFormatting sqref="AS12:AS35">
    <cfRule type="containsText" dxfId="479" priority="1" operator="containsText" text="N/A">
      <formula>NOT(ISERROR(SEARCH("N/A",AS12)))</formula>
    </cfRule>
    <cfRule type="cellIs" dxfId="478" priority="4" operator="equal">
      <formula>0</formula>
    </cfRule>
  </conditionalFormatting>
  <conditionalFormatting sqref="AS12:AS35">
    <cfRule type="cellIs" dxfId="477" priority="3" operator="greaterThanOrEqual">
      <formula>1185</formula>
    </cfRule>
  </conditionalFormatting>
  <conditionalFormatting sqref="AS12:AS35">
    <cfRule type="cellIs" dxfId="476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7030A0"/>
  </sheetPr>
  <dimension ref="A2:BB87"/>
  <sheetViews>
    <sheetView topLeftCell="G1" zoomScaleNormal="100" workbookViewId="0">
      <selection activeCell="R3" sqref="R3:W3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150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203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43210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27507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19'!S35</f>
        <v>92072642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19'!AI35</f>
        <v>15048318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4</v>
      </c>
      <c r="G12" s="118">
        <v>72</v>
      </c>
      <c r="H12" s="155">
        <f t="shared" ref="H12:H35" si="0">G12/1.42</f>
        <v>50.70422535211268</v>
      </c>
      <c r="I12" s="155">
        <v>69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92075673</v>
      </c>
      <c r="T12" s="45">
        <f>IF(ISBLANK(S12),"-",S12-S11)</f>
        <v>3031</v>
      </c>
      <c r="U12" s="46">
        <f>T12*24/1000</f>
        <v>72.744</v>
      </c>
      <c r="V12" s="46">
        <f>T12/1000</f>
        <v>3.0310000000000001</v>
      </c>
      <c r="W12" s="96">
        <v>6.1</v>
      </c>
      <c r="X12" s="96">
        <f t="shared" ref="X12:X35" si="1">W12</f>
        <v>6.1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15049400</v>
      </c>
      <c r="AJ12" s="45">
        <f>IF(ISBLANK(AI12),"-",AI12-AI11)</f>
        <v>1082</v>
      </c>
      <c r="AK12" s="48">
        <f>AJ12/V12</f>
        <v>356.97789508413064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7</v>
      </c>
      <c r="G13" s="118">
        <v>73</v>
      </c>
      <c r="H13" s="155">
        <f t="shared" si="0"/>
        <v>51.408450704225352</v>
      </c>
      <c r="I13" s="155">
        <v>70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92078490</v>
      </c>
      <c r="T13" s="45">
        <f t="shared" ref="T13:T35" si="4">IF(ISBLANK(S13),"-",S13-S12)</f>
        <v>2817</v>
      </c>
      <c r="U13" s="46">
        <f t="shared" ref="U13:U36" si="5">T13*24/1000</f>
        <v>67.608000000000004</v>
      </c>
      <c r="V13" s="46">
        <f t="shared" ref="V13:V36" si="6">T13/1000</f>
        <v>2.8170000000000002</v>
      </c>
      <c r="W13" s="96">
        <v>7.6</v>
      </c>
      <c r="X13" s="96">
        <f t="shared" si="1"/>
        <v>7.6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15050525</v>
      </c>
      <c r="AJ13" s="45">
        <f t="shared" ref="AJ13:AJ35" si="7">IF(ISBLANK(AI13),"-",AI13-AI12)</f>
        <v>1125</v>
      </c>
      <c r="AK13" s="48">
        <f t="shared" ref="AK13:AK35" si="8">AJ13/V13</f>
        <v>399.36102236421721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0.88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8</v>
      </c>
      <c r="G14" s="118">
        <v>75</v>
      </c>
      <c r="H14" s="155">
        <f t="shared" si="0"/>
        <v>52.816901408450704</v>
      </c>
      <c r="I14" s="155">
        <v>72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92081290</v>
      </c>
      <c r="T14" s="45">
        <f t="shared" si="4"/>
        <v>2800</v>
      </c>
      <c r="U14" s="46">
        <f t="shared" si="5"/>
        <v>67.2</v>
      </c>
      <c r="V14" s="46">
        <f t="shared" si="6"/>
        <v>2.8</v>
      </c>
      <c r="W14" s="96">
        <v>8.9</v>
      </c>
      <c r="X14" s="96">
        <f t="shared" si="1"/>
        <v>8.9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15051626</v>
      </c>
      <c r="AJ14" s="45">
        <f t="shared" si="7"/>
        <v>1101</v>
      </c>
      <c r="AK14" s="48">
        <f t="shared" si="8"/>
        <v>393.21428571428572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92084775</v>
      </c>
      <c r="T15" s="45">
        <f t="shared" si="4"/>
        <v>3485</v>
      </c>
      <c r="U15" s="46">
        <f t="shared" si="5"/>
        <v>83.64</v>
      </c>
      <c r="V15" s="46">
        <f t="shared" si="6"/>
        <v>3.4849999999999999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1096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15052655</v>
      </c>
      <c r="AJ15" s="45">
        <f t="shared" si="7"/>
        <v>1029</v>
      </c>
      <c r="AK15" s="48">
        <f t="shared" si="8"/>
        <v>295.2654232424677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212</v>
      </c>
      <c r="E16" s="155" t="e">
        <f t="shared" si="2"/>
        <v>#VALUE!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 t="s">
        <v>212</v>
      </c>
      <c r="R16" s="158"/>
      <c r="S16" s="158">
        <v>92088260</v>
      </c>
      <c r="T16" s="45">
        <f t="shared" si="4"/>
        <v>3485</v>
      </c>
      <c r="U16" s="46">
        <f t="shared" si="5"/>
        <v>83.64</v>
      </c>
      <c r="V16" s="46">
        <f t="shared" si="6"/>
        <v>3.4849999999999999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1147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15053639</v>
      </c>
      <c r="AJ16" s="45">
        <f t="shared" si="7"/>
        <v>984</v>
      </c>
      <c r="AK16" s="48">
        <f t="shared" si="8"/>
        <v>282.35294117647061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 t="s">
        <v>212</v>
      </c>
      <c r="E17" s="155" t="e">
        <f t="shared" si="2"/>
        <v>#VALUE!</v>
      </c>
      <c r="F17" s="155">
        <v>9</v>
      </c>
      <c r="G17" s="118">
        <v>81</v>
      </c>
      <c r="H17" s="155">
        <f t="shared" si="0"/>
        <v>57.04225352112676</v>
      </c>
      <c r="I17" s="155">
        <v>80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8" t="s">
        <v>212</v>
      </c>
      <c r="R17" s="158"/>
      <c r="S17" s="158">
        <v>92091787</v>
      </c>
      <c r="T17" s="45">
        <f t="shared" si="4"/>
        <v>3527</v>
      </c>
      <c r="U17" s="46">
        <f t="shared" si="5"/>
        <v>84.647999999999996</v>
      </c>
      <c r="V17" s="46">
        <f t="shared" si="6"/>
        <v>3.5270000000000001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15054749</v>
      </c>
      <c r="AJ17" s="45">
        <f t="shared" si="7"/>
        <v>1110</v>
      </c>
      <c r="AK17" s="48">
        <f t="shared" si="8"/>
        <v>314.71505528777999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0.99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 t="s">
        <v>212</v>
      </c>
      <c r="E18" s="155" t="e">
        <f t="shared" si="2"/>
        <v>#VALUE!</v>
      </c>
      <c r="F18" s="155">
        <v>9</v>
      </c>
      <c r="G18" s="118">
        <v>80</v>
      </c>
      <c r="H18" s="155">
        <f t="shared" si="0"/>
        <v>56.338028169014088</v>
      </c>
      <c r="I18" s="155">
        <v>79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 t="s">
        <v>212</v>
      </c>
      <c r="R18" s="158"/>
      <c r="S18" s="158">
        <v>92095551</v>
      </c>
      <c r="T18" s="45">
        <f t="shared" si="4"/>
        <v>3764</v>
      </c>
      <c r="U18" s="46">
        <f t="shared" si="5"/>
        <v>90.335999999999999</v>
      </c>
      <c r="V18" s="46">
        <f t="shared" si="6"/>
        <v>3.7639999999999998</v>
      </c>
      <c r="W18" s="96">
        <v>9.3000000000000007</v>
      </c>
      <c r="X18" s="96">
        <f t="shared" si="1"/>
        <v>9.3000000000000007</v>
      </c>
      <c r="Y18" s="97" t="s">
        <v>168</v>
      </c>
      <c r="Z18" s="159">
        <v>0</v>
      </c>
      <c r="AA18" s="159">
        <v>1005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15055859</v>
      </c>
      <c r="AJ18" s="45">
        <f t="shared" si="7"/>
        <v>1110</v>
      </c>
      <c r="AK18" s="48">
        <f t="shared" si="8"/>
        <v>294.89904357066951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 t="s">
        <v>212</v>
      </c>
      <c r="E19" s="155" t="e">
        <f t="shared" si="2"/>
        <v>#VALUE!</v>
      </c>
      <c r="F19" s="155">
        <v>8</v>
      </c>
      <c r="G19" s="118">
        <v>80</v>
      </c>
      <c r="H19" s="155">
        <f t="shared" si="0"/>
        <v>56.338028169014088</v>
      </c>
      <c r="I19" s="155">
        <v>79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 t="s">
        <v>212</v>
      </c>
      <c r="R19" s="158"/>
      <c r="S19" s="158">
        <v>92099550</v>
      </c>
      <c r="T19" s="45">
        <f t="shared" si="4"/>
        <v>3999</v>
      </c>
      <c r="U19" s="46">
        <f>T19*24/1000</f>
        <v>95.975999999999999</v>
      </c>
      <c r="V19" s="46">
        <f t="shared" si="6"/>
        <v>3.9990000000000001</v>
      </c>
      <c r="W19" s="96">
        <v>8.6999999999999993</v>
      </c>
      <c r="X19" s="96">
        <f t="shared" si="1"/>
        <v>8.6999999999999993</v>
      </c>
      <c r="Y19" s="97" t="s">
        <v>168</v>
      </c>
      <c r="Z19" s="159">
        <v>0</v>
      </c>
      <c r="AA19" s="159">
        <v>1087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15057112</v>
      </c>
      <c r="AJ19" s="45">
        <f t="shared" si="7"/>
        <v>1253</v>
      </c>
      <c r="AK19" s="48">
        <f t="shared" si="8"/>
        <v>313.32833208302077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8</v>
      </c>
      <c r="G20" s="118">
        <v>80</v>
      </c>
      <c r="H20" s="155">
        <f t="shared" si="0"/>
        <v>56.338028169014088</v>
      </c>
      <c r="I20" s="155">
        <v>78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127</v>
      </c>
      <c r="R20" s="158"/>
      <c r="S20" s="158">
        <v>92103516</v>
      </c>
      <c r="T20" s="45">
        <f t="shared" si="4"/>
        <v>3966</v>
      </c>
      <c r="U20" s="46">
        <f t="shared" si="5"/>
        <v>95.183999999999997</v>
      </c>
      <c r="V20" s="46">
        <f t="shared" si="6"/>
        <v>3.9660000000000002</v>
      </c>
      <c r="W20" s="96">
        <v>7.9</v>
      </c>
      <c r="X20" s="96">
        <f t="shared" si="1"/>
        <v>7.9</v>
      </c>
      <c r="Y20" s="97" t="s">
        <v>168</v>
      </c>
      <c r="Z20" s="159">
        <v>0</v>
      </c>
      <c r="AA20" s="159">
        <v>1108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15058330</v>
      </c>
      <c r="AJ20" s="45">
        <f t="shared" si="7"/>
        <v>1218</v>
      </c>
      <c r="AK20" s="48">
        <f t="shared" si="8"/>
        <v>307.11043872919817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80</v>
      </c>
      <c r="H21" s="155">
        <f t="shared" si="0"/>
        <v>56.338028169014088</v>
      </c>
      <c r="I21" s="155">
        <v>78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92107615</v>
      </c>
      <c r="T21" s="45">
        <f t="shared" si="4"/>
        <v>4099</v>
      </c>
      <c r="U21" s="46">
        <f t="shared" si="5"/>
        <v>98.376000000000005</v>
      </c>
      <c r="V21" s="46">
        <f t="shared" si="6"/>
        <v>4.0990000000000002</v>
      </c>
      <c r="W21" s="96">
        <v>7</v>
      </c>
      <c r="X21" s="96">
        <f t="shared" si="1"/>
        <v>7</v>
      </c>
      <c r="Y21" s="97" t="s">
        <v>168</v>
      </c>
      <c r="Z21" s="159">
        <v>0</v>
      </c>
      <c r="AA21" s="159">
        <v>1108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15059565</v>
      </c>
      <c r="AJ21" s="45">
        <f t="shared" si="7"/>
        <v>1235</v>
      </c>
      <c r="AK21" s="48">
        <f t="shared" si="8"/>
        <v>301.29299829226642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7</v>
      </c>
      <c r="G22" s="118">
        <v>80</v>
      </c>
      <c r="H22" s="155">
        <f t="shared" si="0"/>
        <v>56.338028169014088</v>
      </c>
      <c r="I22" s="155">
        <v>77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132</v>
      </c>
      <c r="R22" s="158"/>
      <c r="S22" s="158">
        <v>92111562</v>
      </c>
      <c r="T22" s="45">
        <f t="shared" si="4"/>
        <v>3947</v>
      </c>
      <c r="U22" s="46">
        <f t="shared" si="5"/>
        <v>94.727999999999994</v>
      </c>
      <c r="V22" s="46">
        <f t="shared" si="6"/>
        <v>3.9470000000000001</v>
      </c>
      <c r="W22" s="96">
        <v>6.1</v>
      </c>
      <c r="X22" s="96">
        <f>W22</f>
        <v>6.1</v>
      </c>
      <c r="Y22" s="97" t="s">
        <v>168</v>
      </c>
      <c r="Z22" s="159">
        <v>0</v>
      </c>
      <c r="AA22" s="159">
        <v>1127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15060805</v>
      </c>
      <c r="AJ22" s="45">
        <f t="shared" si="7"/>
        <v>1240</v>
      </c>
      <c r="AK22" s="48">
        <f t="shared" si="8"/>
        <v>314.16265518115023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6</v>
      </c>
      <c r="G23" s="118">
        <v>76</v>
      </c>
      <c r="H23" s="155">
        <f t="shared" si="0"/>
        <v>53.521126760563384</v>
      </c>
      <c r="I23" s="155">
        <v>77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92115430</v>
      </c>
      <c r="T23" s="45">
        <f t="shared" si="4"/>
        <v>3868</v>
      </c>
      <c r="U23" s="46">
        <f>T23*24/1000</f>
        <v>92.831999999999994</v>
      </c>
      <c r="V23" s="46">
        <f t="shared" si="6"/>
        <v>3.8679999999999999</v>
      </c>
      <c r="W23" s="96">
        <v>5.5</v>
      </c>
      <c r="X23" s="96">
        <f t="shared" si="1"/>
        <v>5.5</v>
      </c>
      <c r="Y23" s="97" t="s">
        <v>168</v>
      </c>
      <c r="Z23" s="159">
        <v>0</v>
      </c>
      <c r="AA23" s="159">
        <v>1037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15062002</v>
      </c>
      <c r="AJ23" s="45">
        <f t="shared" si="7"/>
        <v>1197</v>
      </c>
      <c r="AK23" s="48">
        <f t="shared" si="8"/>
        <v>309.46225439503621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6</v>
      </c>
      <c r="G24" s="118">
        <v>76</v>
      </c>
      <c r="H24" s="155">
        <f t="shared" si="0"/>
        <v>53.521126760563384</v>
      </c>
      <c r="I24" s="155">
        <v>76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92119312</v>
      </c>
      <c r="T24" s="45">
        <f t="shared" si="4"/>
        <v>3882</v>
      </c>
      <c r="U24" s="46">
        <f>T24*24/1000</f>
        <v>93.168000000000006</v>
      </c>
      <c r="V24" s="46">
        <f t="shared" si="6"/>
        <v>3.8820000000000001</v>
      </c>
      <c r="W24" s="96">
        <v>4.9000000000000004</v>
      </c>
      <c r="X24" s="96">
        <f t="shared" si="1"/>
        <v>4.9000000000000004</v>
      </c>
      <c r="Y24" s="97" t="s">
        <v>168</v>
      </c>
      <c r="Z24" s="159">
        <v>0</v>
      </c>
      <c r="AA24" s="159">
        <v>1036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15063192</v>
      </c>
      <c r="AJ24" s="45">
        <f t="shared" si="7"/>
        <v>1190</v>
      </c>
      <c r="AK24" s="48">
        <f t="shared" si="8"/>
        <v>306.543019062339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5</v>
      </c>
      <c r="G25" s="118">
        <v>75</v>
      </c>
      <c r="H25" s="155">
        <f>G25/1.42</f>
        <v>52.816901408450704</v>
      </c>
      <c r="I25" s="155">
        <v>74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92123018</v>
      </c>
      <c r="T25" s="45">
        <f t="shared" si="4"/>
        <v>3706</v>
      </c>
      <c r="U25" s="46">
        <f t="shared" si="5"/>
        <v>88.944000000000003</v>
      </c>
      <c r="V25" s="46">
        <f t="shared" si="6"/>
        <v>3.706</v>
      </c>
      <c r="W25" s="96">
        <v>4.5</v>
      </c>
      <c r="X25" s="96">
        <f t="shared" si="1"/>
        <v>4.5</v>
      </c>
      <c r="Y25" s="97" t="s">
        <v>168</v>
      </c>
      <c r="Z25" s="159">
        <v>0</v>
      </c>
      <c r="AA25" s="159">
        <v>1015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15064395</v>
      </c>
      <c r="AJ25" s="45">
        <f t="shared" si="7"/>
        <v>1203</v>
      </c>
      <c r="AK25" s="48">
        <f t="shared" si="8"/>
        <v>324.60874257960063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4</v>
      </c>
      <c r="G26" s="118">
        <v>76</v>
      </c>
      <c r="H26" s="155">
        <f>G26/1.42</f>
        <v>53.521126760563384</v>
      </c>
      <c r="I26" s="155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92126462</v>
      </c>
      <c r="T26" s="45">
        <f t="shared" si="4"/>
        <v>3444</v>
      </c>
      <c r="U26" s="46">
        <f t="shared" si="5"/>
        <v>82.656000000000006</v>
      </c>
      <c r="V26" s="46">
        <f t="shared" si="6"/>
        <v>3.444</v>
      </c>
      <c r="W26" s="96">
        <v>4.0999999999999996</v>
      </c>
      <c r="X26" s="96">
        <f t="shared" si="1"/>
        <v>4.0999999999999996</v>
      </c>
      <c r="Y26" s="97" t="s">
        <v>168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15065516</v>
      </c>
      <c r="AJ26" s="45">
        <f t="shared" si="7"/>
        <v>1121</v>
      </c>
      <c r="AK26" s="48">
        <f t="shared" si="8"/>
        <v>325.49361207897795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3</v>
      </c>
      <c r="G27" s="118">
        <v>75</v>
      </c>
      <c r="H27" s="155">
        <f t="shared" si="0"/>
        <v>52.816901408450704</v>
      </c>
      <c r="I27" s="155">
        <v>73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132</v>
      </c>
      <c r="R27" s="158"/>
      <c r="S27" s="158">
        <v>92130199</v>
      </c>
      <c r="T27" s="45">
        <f t="shared" si="4"/>
        <v>3737</v>
      </c>
      <c r="U27" s="46">
        <f t="shared" si="5"/>
        <v>89.688000000000002</v>
      </c>
      <c r="V27" s="46">
        <f t="shared" si="6"/>
        <v>3.7370000000000001</v>
      </c>
      <c r="W27" s="96">
        <v>3.7</v>
      </c>
      <c r="X27" s="96">
        <f t="shared" si="1"/>
        <v>3.7</v>
      </c>
      <c r="Y27" s="97" t="s">
        <v>168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15066676</v>
      </c>
      <c r="AJ27" s="45">
        <f>IF(ISBLANK(AI27),"-",AI27-AI26)</f>
        <v>1160</v>
      </c>
      <c r="AK27" s="48">
        <f t="shared" si="8"/>
        <v>310.40941932031041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2</v>
      </c>
      <c r="G28" s="118">
        <v>74</v>
      </c>
      <c r="H28" s="155">
        <f t="shared" si="0"/>
        <v>52.112676056338032</v>
      </c>
      <c r="I28" s="155">
        <v>72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92133775</v>
      </c>
      <c r="T28" s="45">
        <f t="shared" si="4"/>
        <v>3576</v>
      </c>
      <c r="U28" s="46">
        <f t="shared" si="5"/>
        <v>85.823999999999998</v>
      </c>
      <c r="V28" s="46">
        <f t="shared" si="6"/>
        <v>3.5760000000000001</v>
      </c>
      <c r="W28" s="96">
        <v>3.3</v>
      </c>
      <c r="X28" s="96">
        <f t="shared" si="1"/>
        <v>3.3</v>
      </c>
      <c r="Y28" s="97" t="s">
        <v>168</v>
      </c>
      <c r="Z28" s="159">
        <v>0</v>
      </c>
      <c r="AA28" s="159">
        <v>1015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15067856</v>
      </c>
      <c r="AJ28" s="45">
        <f t="shared" si="7"/>
        <v>1180</v>
      </c>
      <c r="AK28" s="48">
        <f>AJ27/V28</f>
        <v>324.38478747203578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1</v>
      </c>
      <c r="G29" s="118">
        <v>74</v>
      </c>
      <c r="H29" s="155">
        <f t="shared" si="0"/>
        <v>52.112676056338032</v>
      </c>
      <c r="I29" s="155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92137557</v>
      </c>
      <c r="T29" s="45">
        <f t="shared" si="4"/>
        <v>3782</v>
      </c>
      <c r="U29" s="46">
        <f t="shared" si="5"/>
        <v>90.768000000000001</v>
      </c>
      <c r="V29" s="46">
        <f t="shared" si="6"/>
        <v>3.782</v>
      </c>
      <c r="W29" s="96">
        <v>2.9</v>
      </c>
      <c r="X29" s="96">
        <f t="shared" si="1"/>
        <v>2.9</v>
      </c>
      <c r="Y29" s="97" t="s">
        <v>168</v>
      </c>
      <c r="Z29" s="159">
        <v>0</v>
      </c>
      <c r="AA29" s="159">
        <v>1016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15069048</v>
      </c>
      <c r="AJ29" s="45">
        <f t="shared" si="7"/>
        <v>1192</v>
      </c>
      <c r="AK29" s="48">
        <f>AJ28/V29</f>
        <v>312.00423056583816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0.93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0</v>
      </c>
      <c r="G30" s="118">
        <v>74</v>
      </c>
      <c r="H30" s="155">
        <f t="shared" si="0"/>
        <v>52.112676056338032</v>
      </c>
      <c r="I30" s="155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92140959</v>
      </c>
      <c r="T30" s="45">
        <f t="shared" si="4"/>
        <v>3402</v>
      </c>
      <c r="U30" s="46">
        <f t="shared" si="5"/>
        <v>81.647999999999996</v>
      </c>
      <c r="V30" s="46">
        <f t="shared" si="6"/>
        <v>3.4020000000000001</v>
      </c>
      <c r="W30" s="96">
        <v>2.5</v>
      </c>
      <c r="X30" s="96">
        <f t="shared" si="1"/>
        <v>2.5</v>
      </c>
      <c r="Y30" s="97" t="s">
        <v>168</v>
      </c>
      <c r="Z30" s="159">
        <v>0</v>
      </c>
      <c r="AA30" s="159">
        <v>1015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15070173</v>
      </c>
      <c r="AJ30" s="45">
        <f t="shared" si="7"/>
        <v>1125</v>
      </c>
      <c r="AK30" s="48">
        <f t="shared" si="8"/>
        <v>330.68783068783068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-1</v>
      </c>
      <c r="G31" s="118">
        <v>74</v>
      </c>
      <c r="H31" s="155">
        <f t="shared" si="0"/>
        <v>52.112676056338032</v>
      </c>
      <c r="I31" s="155">
        <v>72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92144473</v>
      </c>
      <c r="T31" s="45">
        <f t="shared" si="4"/>
        <v>3514</v>
      </c>
      <c r="U31" s="46">
        <f t="shared" si="5"/>
        <v>84.335999999999999</v>
      </c>
      <c r="V31" s="46">
        <f t="shared" si="6"/>
        <v>3.5139999999999998</v>
      </c>
      <c r="W31" s="96">
        <v>2.2000000000000002</v>
      </c>
      <c r="X31" s="96">
        <f t="shared" si="1"/>
        <v>2.2000000000000002</v>
      </c>
      <c r="Y31" s="97" t="s">
        <v>168</v>
      </c>
      <c r="Z31" s="159">
        <v>0</v>
      </c>
      <c r="AA31" s="159">
        <v>1015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15071330</v>
      </c>
      <c r="AJ31" s="45">
        <f t="shared" si="7"/>
        <v>1157</v>
      </c>
      <c r="AK31" s="48">
        <f t="shared" si="8"/>
        <v>329.25441092771774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75</v>
      </c>
      <c r="H32" s="155">
        <f t="shared" si="0"/>
        <v>52.816901408450704</v>
      </c>
      <c r="I32" s="155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92147890</v>
      </c>
      <c r="T32" s="45">
        <f t="shared" si="4"/>
        <v>3417</v>
      </c>
      <c r="U32" s="46">
        <f t="shared" si="5"/>
        <v>82.007999999999996</v>
      </c>
      <c r="V32" s="46">
        <f t="shared" si="6"/>
        <v>3.4169999999999998</v>
      </c>
      <c r="W32" s="96">
        <v>1.9</v>
      </c>
      <c r="X32" s="96">
        <f t="shared" si="1"/>
        <v>1.9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15072484</v>
      </c>
      <c r="AJ32" s="45">
        <f t="shared" si="7"/>
        <v>1154</v>
      </c>
      <c r="AK32" s="48">
        <f t="shared" si="8"/>
        <v>337.72314896107696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-5</v>
      </c>
      <c r="G33" s="118">
        <v>75</v>
      </c>
      <c r="H33" s="155">
        <f t="shared" si="0"/>
        <v>52.816901408450704</v>
      </c>
      <c r="I33" s="155">
        <v>73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>
        <v>130</v>
      </c>
      <c r="R33" s="158"/>
      <c r="S33" s="158">
        <v>92151293</v>
      </c>
      <c r="T33" s="45">
        <f t="shared" si="4"/>
        <v>3403</v>
      </c>
      <c r="U33" s="46">
        <f t="shared" si="5"/>
        <v>81.671999999999997</v>
      </c>
      <c r="V33" s="46">
        <f t="shared" si="6"/>
        <v>3.403</v>
      </c>
      <c r="W33" s="96">
        <v>1.7</v>
      </c>
      <c r="X33" s="96">
        <f t="shared" si="1"/>
        <v>1.7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15073653</v>
      </c>
      <c r="AJ33" s="45">
        <f t="shared" si="7"/>
        <v>1169</v>
      </c>
      <c r="AK33" s="48">
        <f t="shared" si="8"/>
        <v>343.52042315603876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0.74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-5</v>
      </c>
      <c r="G34" s="118">
        <v>75</v>
      </c>
      <c r="H34" s="155">
        <f t="shared" si="0"/>
        <v>52.816901408450704</v>
      </c>
      <c r="I34" s="155">
        <v>73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134</v>
      </c>
      <c r="R34" s="158"/>
      <c r="S34" s="158">
        <v>92154405</v>
      </c>
      <c r="T34" s="45">
        <f t="shared" si="4"/>
        <v>3112</v>
      </c>
      <c r="U34" s="46">
        <f t="shared" si="5"/>
        <v>74.688000000000002</v>
      </c>
      <c r="V34" s="46">
        <f t="shared" si="6"/>
        <v>3.1120000000000001</v>
      </c>
      <c r="W34" s="96">
        <v>2.1</v>
      </c>
      <c r="X34" s="96">
        <f t="shared" si="1"/>
        <v>2.1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15074721</v>
      </c>
      <c r="AJ34" s="45">
        <f t="shared" si="7"/>
        <v>1068</v>
      </c>
      <c r="AK34" s="48">
        <f t="shared" si="8"/>
        <v>343.18766066838043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 t="s">
        <v>212</v>
      </c>
      <c r="E35" s="155" t="e">
        <f t="shared" si="2"/>
        <v>#VALUE!</v>
      </c>
      <c r="F35" s="155">
        <v>0</v>
      </c>
      <c r="G35" s="118">
        <v>75</v>
      </c>
      <c r="H35" s="155">
        <f t="shared" si="0"/>
        <v>52.816901408450704</v>
      </c>
      <c r="I35" s="155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 t="s">
        <v>212</v>
      </c>
      <c r="R35" s="158"/>
      <c r="S35" s="158">
        <v>92157460</v>
      </c>
      <c r="T35" s="45">
        <f t="shared" si="4"/>
        <v>3055</v>
      </c>
      <c r="U35" s="46">
        <f t="shared" si="5"/>
        <v>73.319999999999993</v>
      </c>
      <c r="V35" s="46">
        <f t="shared" si="6"/>
        <v>3.0550000000000002</v>
      </c>
      <c r="W35" s="96">
        <v>3</v>
      </c>
      <c r="X35" s="96">
        <f t="shared" si="1"/>
        <v>3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15075825</v>
      </c>
      <c r="AJ35" s="45">
        <f t="shared" si="7"/>
        <v>1104</v>
      </c>
      <c r="AK35" s="48">
        <f t="shared" si="8"/>
        <v>361.37479541734859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84818</v>
      </c>
      <c r="U36" s="46">
        <f t="shared" si="5"/>
        <v>2035.6320000000001</v>
      </c>
      <c r="V36" s="46">
        <f t="shared" si="6"/>
        <v>84.817999999999998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27507</v>
      </c>
      <c r="AK36" s="61">
        <f>$AJ$36/$V36</f>
        <v>324.3061614279988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0.93666666666666665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258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185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259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'APR 6'!$B$54</f>
        <v>TARGET DISCHARGE PRESSURE SET TO 78 PSI @ 5:01 PM TO 7:01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260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  <protectedRange sqref="R3:W3" name="Range1_16_1_1_1_1_1_1_2_2_2_2_2_2_2_2_2_2_2_2_2_2_2_2_2_2_2_2_2_2_2_1_2_2_2_2_2_2_2_2_2_2_3_2_2_2_2_2_2_2_2_2_2_1_1_1_1_2_2_1_1_1_1_1_1_1_1_1_1_3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186" priority="5" operator="containsText" text="N/A">
      <formula>NOT(ISERROR(SEARCH("N/A",Z12)))</formula>
    </cfRule>
    <cfRule type="cellIs" dxfId="185" priority="17" operator="equal">
      <formula>0</formula>
    </cfRule>
  </conditionalFormatting>
  <conditionalFormatting sqref="Z12:AG35">
    <cfRule type="cellIs" dxfId="184" priority="16" operator="greaterThanOrEqual">
      <formula>1185</formula>
    </cfRule>
  </conditionalFormatting>
  <conditionalFormatting sqref="Z12:AG35">
    <cfRule type="cellIs" dxfId="183" priority="15" operator="between">
      <formula>0.1</formula>
      <formula>1184</formula>
    </cfRule>
  </conditionalFormatting>
  <conditionalFormatting sqref="Z8:Z9 AT12:AT35 AL36:AQ36 AL12:AR35">
    <cfRule type="cellIs" dxfId="182" priority="14" operator="equal">
      <formula>0</formula>
    </cfRule>
  </conditionalFormatting>
  <conditionalFormatting sqref="Z8:Z9 AT12:AT35 AL36:AQ36 AL12:AR35">
    <cfRule type="cellIs" dxfId="181" priority="13" operator="greaterThan">
      <formula>1179</formula>
    </cfRule>
  </conditionalFormatting>
  <conditionalFormatting sqref="Z8:Z9 AT12:AT35 AL36:AQ36 AL12:AR35">
    <cfRule type="cellIs" dxfId="180" priority="12" operator="greaterThan">
      <formula>99</formula>
    </cfRule>
  </conditionalFormatting>
  <conditionalFormatting sqref="Z8:Z9 AT12:AT35 AL36:AQ36 AL12:AR35">
    <cfRule type="cellIs" dxfId="179" priority="11" operator="greaterThan">
      <formula>0.99</formula>
    </cfRule>
  </conditionalFormatting>
  <conditionalFormatting sqref="AD8:AD9">
    <cfRule type="cellIs" dxfId="178" priority="10" operator="equal">
      <formula>0</formula>
    </cfRule>
  </conditionalFormatting>
  <conditionalFormatting sqref="AD8:AD9">
    <cfRule type="cellIs" dxfId="177" priority="9" operator="greaterThan">
      <formula>1179</formula>
    </cfRule>
  </conditionalFormatting>
  <conditionalFormatting sqref="AD8:AD9">
    <cfRule type="cellIs" dxfId="176" priority="8" operator="greaterThan">
      <formula>99</formula>
    </cfRule>
  </conditionalFormatting>
  <conditionalFormatting sqref="AD8:AD9">
    <cfRule type="cellIs" dxfId="175" priority="7" operator="greaterThan">
      <formula>0.99</formula>
    </cfRule>
  </conditionalFormatting>
  <conditionalFormatting sqref="AK12:AK35">
    <cfRule type="cellIs" dxfId="174" priority="6" operator="greaterThan">
      <formula>$AK$8</formula>
    </cfRule>
  </conditionalFormatting>
  <conditionalFormatting sqref="AS12:AS35">
    <cfRule type="containsText" dxfId="173" priority="1" operator="containsText" text="N/A">
      <formula>NOT(ISERROR(SEARCH("N/A",AS12)))</formula>
    </cfRule>
    <cfRule type="cellIs" dxfId="172" priority="4" operator="equal">
      <formula>0</formula>
    </cfRule>
  </conditionalFormatting>
  <conditionalFormatting sqref="AS12:AS35">
    <cfRule type="cellIs" dxfId="171" priority="3" operator="greaterThanOrEqual">
      <formula>1185</formula>
    </cfRule>
  </conditionalFormatting>
  <conditionalFormatting sqref="AS12:AS35">
    <cfRule type="cellIs" dxfId="170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7030A0"/>
  </sheetPr>
  <dimension ref="A2:BB87"/>
  <sheetViews>
    <sheetView zoomScaleNormal="100" workbookViewId="0">
      <selection activeCell="B55" sqref="B55:B57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148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0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43211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27589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7"/>
      <c r="C9" s="208"/>
      <c r="D9" s="209"/>
      <c r="E9" s="210"/>
      <c r="F9" s="210"/>
      <c r="G9" s="210"/>
      <c r="H9" s="210"/>
      <c r="I9" s="211"/>
      <c r="J9" s="122"/>
      <c r="K9" s="209"/>
      <c r="L9" s="210"/>
      <c r="M9" s="211"/>
      <c r="N9" s="29"/>
      <c r="O9" s="29"/>
      <c r="P9" s="29"/>
      <c r="Q9" s="122"/>
      <c r="R9" s="122"/>
      <c r="S9" s="122"/>
      <c r="T9" s="123"/>
      <c r="U9" s="124"/>
      <c r="V9" s="125"/>
      <c r="W9" s="209"/>
      <c r="X9" s="211"/>
      <c r="Y9" s="30"/>
      <c r="Z9" s="212"/>
      <c r="AA9" s="126"/>
      <c r="AB9" s="127"/>
      <c r="AC9" s="127"/>
      <c r="AD9" s="126"/>
      <c r="AE9" s="126"/>
      <c r="AF9" s="128"/>
      <c r="AG9" s="21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17" t="s">
        <v>51</v>
      </c>
      <c r="X10" s="21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5" t="s">
        <v>55</v>
      </c>
      <c r="AI10" s="215" t="s">
        <v>56</v>
      </c>
      <c r="AJ10" s="277" t="s">
        <v>57</v>
      </c>
      <c r="AK10" s="292" t="s">
        <v>58</v>
      </c>
      <c r="AL10" s="217" t="s">
        <v>59</v>
      </c>
      <c r="AM10" s="217" t="s">
        <v>60</v>
      </c>
      <c r="AN10" s="217" t="s">
        <v>61</v>
      </c>
      <c r="AO10" s="217" t="s">
        <v>62</v>
      </c>
      <c r="AP10" s="217" t="s">
        <v>63</v>
      </c>
      <c r="AQ10" s="217" t="s">
        <v>125</v>
      </c>
      <c r="AR10" s="217" t="s">
        <v>64</v>
      </c>
      <c r="AS10" s="217" t="s">
        <v>65</v>
      </c>
      <c r="AT10" s="275" t="s">
        <v>66</v>
      </c>
      <c r="AU10" s="21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7" t="s">
        <v>72</v>
      </c>
      <c r="C11" s="217" t="s">
        <v>73</v>
      </c>
      <c r="D11" s="217" t="s">
        <v>74</v>
      </c>
      <c r="E11" s="217" t="s">
        <v>75</v>
      </c>
      <c r="F11" s="217" t="s">
        <v>128</v>
      </c>
      <c r="G11" s="217" t="s">
        <v>74</v>
      </c>
      <c r="H11" s="217" t="s">
        <v>75</v>
      </c>
      <c r="I11" s="217" t="s">
        <v>128</v>
      </c>
      <c r="J11" s="272"/>
      <c r="K11" s="217" t="s">
        <v>75</v>
      </c>
      <c r="L11" s="217" t="s">
        <v>75</v>
      </c>
      <c r="M11" s="21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20'!S35</f>
        <v>92157460</v>
      </c>
      <c r="T11" s="285"/>
      <c r="U11" s="286"/>
      <c r="V11" s="287"/>
      <c r="W11" s="217" t="s">
        <v>75</v>
      </c>
      <c r="X11" s="21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20'!AI35</f>
        <v>15075825</v>
      </c>
      <c r="AJ11" s="277"/>
      <c r="AK11" s="293"/>
      <c r="AL11" s="217" t="s">
        <v>84</v>
      </c>
      <c r="AM11" s="217" t="s">
        <v>84</v>
      </c>
      <c r="AN11" s="217" t="s">
        <v>84</v>
      </c>
      <c r="AO11" s="217" t="s">
        <v>84</v>
      </c>
      <c r="AP11" s="217" t="s">
        <v>84</v>
      </c>
      <c r="AQ11" s="217" t="s">
        <v>84</v>
      </c>
      <c r="AR11" s="217" t="s">
        <v>84</v>
      </c>
      <c r="AS11" s="1"/>
      <c r="AT11" s="276"/>
      <c r="AU11" s="21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2</v>
      </c>
      <c r="G12" s="118">
        <v>72</v>
      </c>
      <c r="H12" s="155">
        <f t="shared" ref="H12:H35" si="0">G12/1.42</f>
        <v>50.70422535211268</v>
      </c>
      <c r="I12" s="155">
        <v>68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92160632</v>
      </c>
      <c r="T12" s="45">
        <f>IF(ISBLANK(S12),"-",S12-S11)</f>
        <v>3172</v>
      </c>
      <c r="U12" s="46">
        <f>T12*24/1000</f>
        <v>76.128</v>
      </c>
      <c r="V12" s="46">
        <f>T12/1000</f>
        <v>3.1720000000000002</v>
      </c>
      <c r="W12" s="96">
        <v>4.4000000000000004</v>
      </c>
      <c r="X12" s="96">
        <f t="shared" ref="X12:X35" si="1">W12</f>
        <v>4.4000000000000004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15076946</v>
      </c>
      <c r="AJ12" s="45">
        <f>IF(ISBLANK(AI12),"-",AI12-AI11)</f>
        <v>1121</v>
      </c>
      <c r="AK12" s="48">
        <f>AJ12/V12</f>
        <v>353.4047919293821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72</v>
      </c>
      <c r="H13" s="155">
        <f t="shared" si="0"/>
        <v>50.70422535211268</v>
      </c>
      <c r="I13" s="155">
        <v>68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8">
        <v>141</v>
      </c>
      <c r="R13" s="158"/>
      <c r="S13" s="158">
        <v>92163430</v>
      </c>
      <c r="T13" s="45">
        <f t="shared" ref="T13:T35" si="4">IF(ISBLANK(S13),"-",S13-S12)</f>
        <v>2798</v>
      </c>
      <c r="U13" s="46">
        <f t="shared" ref="U13:U36" si="5">T13*24/1000</f>
        <v>67.152000000000001</v>
      </c>
      <c r="V13" s="46">
        <f t="shared" ref="V13:V36" si="6">T13/1000</f>
        <v>2.798</v>
      </c>
      <c r="W13" s="96">
        <v>5.8</v>
      </c>
      <c r="X13" s="96">
        <f t="shared" si="1"/>
        <v>5.8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15078062</v>
      </c>
      <c r="AJ13" s="45">
        <f t="shared" ref="AJ13:AJ35" si="7">IF(ISBLANK(AI13),"-",AI13-AI12)</f>
        <v>1116</v>
      </c>
      <c r="AK13" s="48">
        <f t="shared" ref="AK13:AK35" si="8">AJ13/V13</f>
        <v>398.85632594710506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1.03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7</v>
      </c>
      <c r="G14" s="118">
        <v>72</v>
      </c>
      <c r="H14" s="155">
        <f t="shared" si="0"/>
        <v>50.70422535211268</v>
      </c>
      <c r="I14" s="155">
        <v>68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92166007</v>
      </c>
      <c r="T14" s="45">
        <f t="shared" si="4"/>
        <v>2577</v>
      </c>
      <c r="U14" s="46">
        <f t="shared" si="5"/>
        <v>61.847999999999999</v>
      </c>
      <c r="V14" s="46">
        <f t="shared" si="6"/>
        <v>2.577</v>
      </c>
      <c r="W14" s="96">
        <v>7.5</v>
      </c>
      <c r="X14" s="96">
        <f t="shared" si="1"/>
        <v>7.5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15079159</v>
      </c>
      <c r="AJ14" s="45">
        <f t="shared" si="7"/>
        <v>1097</v>
      </c>
      <c r="AK14" s="48">
        <f t="shared" si="8"/>
        <v>425.68878540939079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8</v>
      </c>
      <c r="G15" s="118">
        <v>72</v>
      </c>
      <c r="H15" s="155">
        <f t="shared" si="0"/>
        <v>50.70422535211268</v>
      </c>
      <c r="I15" s="155">
        <v>68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92168695</v>
      </c>
      <c r="T15" s="45">
        <f t="shared" si="4"/>
        <v>2688</v>
      </c>
      <c r="U15" s="46">
        <f t="shared" si="5"/>
        <v>64.512</v>
      </c>
      <c r="V15" s="46">
        <f t="shared" si="6"/>
        <v>2.6880000000000002</v>
      </c>
      <c r="W15" s="96">
        <v>9.3000000000000007</v>
      </c>
      <c r="X15" s="96">
        <f t="shared" si="1"/>
        <v>9.3000000000000007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15080283</v>
      </c>
      <c r="AJ15" s="45">
        <f t="shared" si="7"/>
        <v>1124</v>
      </c>
      <c r="AK15" s="48">
        <f t="shared" si="8"/>
        <v>418.15476190476187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212</v>
      </c>
      <c r="E16" s="155" t="e">
        <f t="shared" si="2"/>
        <v>#VALUE!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 t="s">
        <v>212</v>
      </c>
      <c r="R16" s="158"/>
      <c r="S16" s="158">
        <v>92171840</v>
      </c>
      <c r="T16" s="45">
        <f t="shared" si="4"/>
        <v>3145</v>
      </c>
      <c r="U16" s="46">
        <f t="shared" si="5"/>
        <v>75.48</v>
      </c>
      <c r="V16" s="46">
        <f t="shared" si="6"/>
        <v>3.145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1147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15081313</v>
      </c>
      <c r="AJ16" s="45">
        <f t="shared" si="7"/>
        <v>1030</v>
      </c>
      <c r="AK16" s="48">
        <f t="shared" si="8"/>
        <v>327.50397456279808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81</v>
      </c>
      <c r="H17" s="155">
        <f t="shared" si="0"/>
        <v>57.04225352112676</v>
      </c>
      <c r="I17" s="155">
        <v>80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8">
        <v>136</v>
      </c>
      <c r="R17" s="158"/>
      <c r="S17" s="158">
        <v>92175174</v>
      </c>
      <c r="T17" s="45">
        <f t="shared" si="4"/>
        <v>3334</v>
      </c>
      <c r="U17" s="46">
        <f t="shared" si="5"/>
        <v>80.016000000000005</v>
      </c>
      <c r="V17" s="46">
        <f t="shared" si="6"/>
        <v>3.3340000000000001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15082404</v>
      </c>
      <c r="AJ17" s="45">
        <f t="shared" si="7"/>
        <v>1091</v>
      </c>
      <c r="AK17" s="48">
        <f t="shared" si="8"/>
        <v>327.23455308938213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1.1000000000000001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81</v>
      </c>
      <c r="H18" s="155">
        <f t="shared" si="0"/>
        <v>57.04225352112676</v>
      </c>
      <c r="I18" s="155">
        <v>80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8">
        <v>136</v>
      </c>
      <c r="R18" s="158"/>
      <c r="S18" s="158">
        <v>92179076</v>
      </c>
      <c r="T18" s="45">
        <f t="shared" si="4"/>
        <v>3902</v>
      </c>
      <c r="U18" s="46">
        <f t="shared" si="5"/>
        <v>93.647999999999996</v>
      </c>
      <c r="V18" s="46">
        <f t="shared" si="6"/>
        <v>3.9020000000000001</v>
      </c>
      <c r="W18" s="96">
        <v>9.4</v>
      </c>
      <c r="X18" s="96">
        <f t="shared" si="1"/>
        <v>9.4</v>
      </c>
      <c r="Y18" s="97" t="s">
        <v>168</v>
      </c>
      <c r="Z18" s="159">
        <v>1025</v>
      </c>
      <c r="AA18" s="159">
        <v>0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15083586</v>
      </c>
      <c r="AJ18" s="45">
        <f t="shared" si="7"/>
        <v>1182</v>
      </c>
      <c r="AK18" s="48">
        <f t="shared" si="8"/>
        <v>302.92157867760125</v>
      </c>
      <c r="AL18" s="156">
        <v>1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77</v>
      </c>
      <c r="H19" s="155">
        <f t="shared" si="0"/>
        <v>54.225352112676056</v>
      </c>
      <c r="I19" s="155">
        <v>76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132</v>
      </c>
      <c r="R19" s="158"/>
      <c r="S19" s="158">
        <v>92183192</v>
      </c>
      <c r="T19" s="45">
        <f t="shared" si="4"/>
        <v>4116</v>
      </c>
      <c r="U19" s="46">
        <f>T19*24/1000</f>
        <v>98.784000000000006</v>
      </c>
      <c r="V19" s="46">
        <f t="shared" si="6"/>
        <v>4.1159999999999997</v>
      </c>
      <c r="W19" s="96">
        <v>8.8000000000000007</v>
      </c>
      <c r="X19" s="96">
        <f t="shared" si="1"/>
        <v>8.8000000000000007</v>
      </c>
      <c r="Y19" s="97" t="s">
        <v>168</v>
      </c>
      <c r="Z19" s="159">
        <v>1027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15084804</v>
      </c>
      <c r="AJ19" s="45">
        <f t="shared" si="7"/>
        <v>1218</v>
      </c>
      <c r="AK19" s="48">
        <f t="shared" si="8"/>
        <v>295.91836734693879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76</v>
      </c>
      <c r="H20" s="155">
        <f t="shared" si="0"/>
        <v>53.521126760563384</v>
      </c>
      <c r="I20" s="155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130</v>
      </c>
      <c r="R20" s="158"/>
      <c r="S20" s="158">
        <v>92187264</v>
      </c>
      <c r="T20" s="45">
        <f t="shared" si="4"/>
        <v>4072</v>
      </c>
      <c r="U20" s="46">
        <f t="shared" si="5"/>
        <v>97.727999999999994</v>
      </c>
      <c r="V20" s="46">
        <f t="shared" si="6"/>
        <v>4.0720000000000001</v>
      </c>
      <c r="W20" s="96">
        <v>8.1</v>
      </c>
      <c r="X20" s="96">
        <f t="shared" si="1"/>
        <v>8.1</v>
      </c>
      <c r="Y20" s="97" t="s">
        <v>168</v>
      </c>
      <c r="Z20" s="159">
        <v>1046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15085992</v>
      </c>
      <c r="AJ20" s="45">
        <f t="shared" si="7"/>
        <v>1188</v>
      </c>
      <c r="AK20" s="48">
        <f t="shared" si="8"/>
        <v>291.74852652259329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77</v>
      </c>
      <c r="H21" s="155">
        <f t="shared" si="0"/>
        <v>54.225352112676056</v>
      </c>
      <c r="I21" s="155">
        <v>74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131</v>
      </c>
      <c r="R21" s="158"/>
      <c r="S21" s="158">
        <v>92191476</v>
      </c>
      <c r="T21" s="45">
        <f t="shared" si="4"/>
        <v>4212</v>
      </c>
      <c r="U21" s="46">
        <f t="shared" si="5"/>
        <v>101.08799999999999</v>
      </c>
      <c r="V21" s="46">
        <f t="shared" si="6"/>
        <v>4.2119999999999997</v>
      </c>
      <c r="W21" s="96">
        <v>7.4</v>
      </c>
      <c r="X21" s="96">
        <f t="shared" si="1"/>
        <v>7.4</v>
      </c>
      <c r="Y21" s="97" t="s">
        <v>168</v>
      </c>
      <c r="Z21" s="159">
        <v>1048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15087238</v>
      </c>
      <c r="AJ21" s="45">
        <f t="shared" si="7"/>
        <v>1246</v>
      </c>
      <c r="AK21" s="48">
        <f t="shared" si="8"/>
        <v>295.82146248812916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1.1599999999999999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76</v>
      </c>
      <c r="H22" s="155">
        <f t="shared" si="0"/>
        <v>53.521126760563384</v>
      </c>
      <c r="I22" s="155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92195338</v>
      </c>
      <c r="T22" s="45">
        <f t="shared" si="4"/>
        <v>3862</v>
      </c>
      <c r="U22" s="46">
        <f t="shared" si="5"/>
        <v>92.688000000000002</v>
      </c>
      <c r="V22" s="46">
        <f t="shared" si="6"/>
        <v>3.8620000000000001</v>
      </c>
      <c r="W22" s="96">
        <v>6.7</v>
      </c>
      <c r="X22" s="96">
        <f>W22</f>
        <v>6.7</v>
      </c>
      <c r="Y22" s="97" t="s">
        <v>168</v>
      </c>
      <c r="Z22" s="159">
        <v>1047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15088406</v>
      </c>
      <c r="AJ22" s="45">
        <f t="shared" si="7"/>
        <v>1168</v>
      </c>
      <c r="AK22" s="48">
        <f t="shared" si="8"/>
        <v>302.43397203521488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75</v>
      </c>
      <c r="H23" s="155">
        <f t="shared" si="0"/>
        <v>52.816901408450704</v>
      </c>
      <c r="I23" s="155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92199036</v>
      </c>
      <c r="T23" s="45">
        <f t="shared" si="4"/>
        <v>3698</v>
      </c>
      <c r="U23" s="46">
        <f>T23*24/1000</f>
        <v>88.751999999999995</v>
      </c>
      <c r="V23" s="46">
        <f t="shared" si="6"/>
        <v>3.698</v>
      </c>
      <c r="W23" s="96">
        <v>6</v>
      </c>
      <c r="X23" s="96">
        <f t="shared" si="1"/>
        <v>6</v>
      </c>
      <c r="Y23" s="97" t="s">
        <v>168</v>
      </c>
      <c r="Z23" s="159">
        <v>1047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15089586</v>
      </c>
      <c r="AJ23" s="45">
        <f t="shared" si="7"/>
        <v>1180</v>
      </c>
      <c r="AK23" s="48">
        <f t="shared" si="8"/>
        <v>319.09140075716601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5</v>
      </c>
      <c r="G24" s="118">
        <v>75</v>
      </c>
      <c r="H24" s="155">
        <f t="shared" si="0"/>
        <v>52.816901408450704</v>
      </c>
      <c r="I24" s="155">
        <v>73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92202924</v>
      </c>
      <c r="T24" s="45">
        <f t="shared" si="4"/>
        <v>3888</v>
      </c>
      <c r="U24" s="46">
        <f>T24*24/1000</f>
        <v>93.311999999999998</v>
      </c>
      <c r="V24" s="46">
        <f t="shared" si="6"/>
        <v>3.8879999999999999</v>
      </c>
      <c r="W24" s="96">
        <v>5.3</v>
      </c>
      <c r="X24" s="96">
        <f t="shared" si="1"/>
        <v>5.3</v>
      </c>
      <c r="Y24" s="97" t="s">
        <v>168</v>
      </c>
      <c r="Z24" s="159">
        <v>1036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15090820</v>
      </c>
      <c r="AJ24" s="45">
        <f t="shared" si="7"/>
        <v>1234</v>
      </c>
      <c r="AK24" s="48">
        <f t="shared" si="8"/>
        <v>317.38683127572017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76</v>
      </c>
      <c r="H25" s="155">
        <f>G25/1.42</f>
        <v>53.521126760563384</v>
      </c>
      <c r="I25" s="155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92206670</v>
      </c>
      <c r="T25" s="45">
        <f t="shared" si="4"/>
        <v>3746</v>
      </c>
      <c r="U25" s="46">
        <f t="shared" si="5"/>
        <v>89.903999999999996</v>
      </c>
      <c r="V25" s="46">
        <f t="shared" si="6"/>
        <v>3.746</v>
      </c>
      <c r="W25" s="96">
        <v>4.8</v>
      </c>
      <c r="X25" s="96">
        <f t="shared" si="1"/>
        <v>4.8</v>
      </c>
      <c r="Y25" s="97" t="s">
        <v>168</v>
      </c>
      <c r="Z25" s="159">
        <v>1016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15091973</v>
      </c>
      <c r="AJ25" s="45">
        <f t="shared" si="7"/>
        <v>1153</v>
      </c>
      <c r="AK25" s="48">
        <f t="shared" si="8"/>
        <v>307.79498131340097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1.02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3</v>
      </c>
      <c r="G26" s="118">
        <v>75</v>
      </c>
      <c r="H26" s="155">
        <f>G26/1.42</f>
        <v>52.816901408450704</v>
      </c>
      <c r="I26" s="155">
        <v>74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92210344</v>
      </c>
      <c r="T26" s="45">
        <f t="shared" si="4"/>
        <v>3674</v>
      </c>
      <c r="U26" s="46">
        <f t="shared" si="5"/>
        <v>88.176000000000002</v>
      </c>
      <c r="V26" s="46">
        <f t="shared" si="6"/>
        <v>3.6739999999999999</v>
      </c>
      <c r="W26" s="96">
        <v>4.4000000000000004</v>
      </c>
      <c r="X26" s="96">
        <f t="shared" si="1"/>
        <v>4.4000000000000004</v>
      </c>
      <c r="Y26" s="97" t="s">
        <v>168</v>
      </c>
      <c r="Z26" s="159">
        <v>1016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15093140</v>
      </c>
      <c r="AJ26" s="45">
        <f t="shared" si="7"/>
        <v>1167</v>
      </c>
      <c r="AK26" s="48">
        <f t="shared" si="8"/>
        <v>317.63745236799127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74</v>
      </c>
      <c r="H27" s="155">
        <f t="shared" si="0"/>
        <v>52.112676056338032</v>
      </c>
      <c r="I27" s="155">
        <v>73</v>
      </c>
      <c r="J27" s="41" t="s">
        <v>88</v>
      </c>
      <c r="K27" s="41">
        <f t="shared" si="3"/>
        <v>48.591549295774648</v>
      </c>
      <c r="L27" s="42">
        <f>(G27-3)/1.42</f>
        <v>50</v>
      </c>
      <c r="M27" s="41">
        <f t="shared" si="12"/>
        <v>54.225352112676056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92214018</v>
      </c>
      <c r="T27" s="45">
        <f t="shared" si="4"/>
        <v>3674</v>
      </c>
      <c r="U27" s="46">
        <f t="shared" si="5"/>
        <v>88.176000000000002</v>
      </c>
      <c r="V27" s="46">
        <f t="shared" si="6"/>
        <v>3.6739999999999999</v>
      </c>
      <c r="W27" s="96">
        <v>3.8</v>
      </c>
      <c r="X27" s="96">
        <f t="shared" si="1"/>
        <v>3.8</v>
      </c>
      <c r="Y27" s="97" t="s">
        <v>168</v>
      </c>
      <c r="Z27" s="159">
        <v>1016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15094304</v>
      </c>
      <c r="AJ27" s="45">
        <f>IF(ISBLANK(AI27),"-",AI27-AI26)</f>
        <v>1164</v>
      </c>
      <c r="AK27" s="48">
        <f t="shared" si="8"/>
        <v>316.82090364725099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74</v>
      </c>
      <c r="H28" s="155">
        <f t="shared" si="0"/>
        <v>52.112676056338032</v>
      </c>
      <c r="I28" s="155">
        <v>73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92217790</v>
      </c>
      <c r="T28" s="45">
        <f t="shared" si="4"/>
        <v>3772</v>
      </c>
      <c r="U28" s="46">
        <f t="shared" si="5"/>
        <v>90.528000000000006</v>
      </c>
      <c r="V28" s="46">
        <f t="shared" si="6"/>
        <v>3.7719999999999998</v>
      </c>
      <c r="W28" s="96">
        <v>3.4</v>
      </c>
      <c r="X28" s="96">
        <f t="shared" si="1"/>
        <v>3.4</v>
      </c>
      <c r="Y28" s="97" t="s">
        <v>168</v>
      </c>
      <c r="Z28" s="159">
        <v>1016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15095498</v>
      </c>
      <c r="AJ28" s="45">
        <f t="shared" si="7"/>
        <v>1194</v>
      </c>
      <c r="AK28" s="48">
        <f>AJ27/V28</f>
        <v>308.58960763520679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74</v>
      </c>
      <c r="H29" s="155">
        <f t="shared" si="0"/>
        <v>52.112676056338032</v>
      </c>
      <c r="I29" s="155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92221231</v>
      </c>
      <c r="T29" s="45">
        <f t="shared" si="4"/>
        <v>3441</v>
      </c>
      <c r="U29" s="46">
        <f t="shared" si="5"/>
        <v>82.584000000000003</v>
      </c>
      <c r="V29" s="46">
        <f t="shared" si="6"/>
        <v>3.4409999999999998</v>
      </c>
      <c r="W29" s="96">
        <v>3</v>
      </c>
      <c r="X29" s="96">
        <f t="shared" si="1"/>
        <v>3</v>
      </c>
      <c r="Y29" s="97" t="s">
        <v>168</v>
      </c>
      <c r="Z29" s="159">
        <v>1016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15096629</v>
      </c>
      <c r="AJ29" s="45">
        <f t="shared" si="7"/>
        <v>1131</v>
      </c>
      <c r="AK29" s="48">
        <f>AJ28/V29</f>
        <v>346.99215344376637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0.94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75</v>
      </c>
      <c r="H30" s="155">
        <f t="shared" si="0"/>
        <v>52.816901408450704</v>
      </c>
      <c r="I30" s="155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92224889</v>
      </c>
      <c r="T30" s="45">
        <f t="shared" si="4"/>
        <v>3658</v>
      </c>
      <c r="U30" s="46">
        <f t="shared" si="5"/>
        <v>87.792000000000002</v>
      </c>
      <c r="V30" s="46">
        <f t="shared" si="6"/>
        <v>3.6579999999999999</v>
      </c>
      <c r="W30" s="96">
        <v>2.7</v>
      </c>
      <c r="X30" s="96">
        <f t="shared" si="1"/>
        <v>2.7</v>
      </c>
      <c r="Y30" s="97" t="s">
        <v>168</v>
      </c>
      <c r="Z30" s="159">
        <v>1016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15097794</v>
      </c>
      <c r="AJ30" s="45">
        <f t="shared" si="7"/>
        <v>1165</v>
      </c>
      <c r="AK30" s="48">
        <f t="shared" si="8"/>
        <v>318.48004373974851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74</v>
      </c>
      <c r="H31" s="155">
        <f t="shared" si="0"/>
        <v>52.112676056338032</v>
      </c>
      <c r="I31" s="155">
        <v>73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92228475</v>
      </c>
      <c r="T31" s="45">
        <f t="shared" si="4"/>
        <v>3586</v>
      </c>
      <c r="U31" s="46">
        <f t="shared" si="5"/>
        <v>86.063999999999993</v>
      </c>
      <c r="V31" s="46">
        <f t="shared" si="6"/>
        <v>3.5859999999999999</v>
      </c>
      <c r="W31" s="96">
        <v>2.4</v>
      </c>
      <c r="X31" s="96">
        <f t="shared" si="1"/>
        <v>2.4</v>
      </c>
      <c r="Y31" s="97" t="s">
        <v>168</v>
      </c>
      <c r="Z31" s="159">
        <v>1015</v>
      </c>
      <c r="AA31" s="159">
        <v>0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15098939</v>
      </c>
      <c r="AJ31" s="45">
        <f t="shared" si="7"/>
        <v>1145</v>
      </c>
      <c r="AK31" s="48">
        <f t="shared" si="8"/>
        <v>319.29726715002789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75</v>
      </c>
      <c r="H32" s="155">
        <f t="shared" si="0"/>
        <v>52.816901408450704</v>
      </c>
      <c r="I32" s="155">
        <v>74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92232003</v>
      </c>
      <c r="T32" s="45">
        <f t="shared" si="4"/>
        <v>3528</v>
      </c>
      <c r="U32" s="46">
        <f t="shared" si="5"/>
        <v>84.671999999999997</v>
      </c>
      <c r="V32" s="46">
        <f t="shared" si="6"/>
        <v>3.528</v>
      </c>
      <c r="W32" s="96">
        <v>2.1</v>
      </c>
      <c r="X32" s="96">
        <f t="shared" si="1"/>
        <v>2.1</v>
      </c>
      <c r="Y32" s="97" t="s">
        <v>168</v>
      </c>
      <c r="Z32" s="159">
        <v>1015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15100091</v>
      </c>
      <c r="AJ32" s="45">
        <f t="shared" si="7"/>
        <v>1152</v>
      </c>
      <c r="AK32" s="48">
        <f t="shared" si="8"/>
        <v>326.53061224489795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76</v>
      </c>
      <c r="H33" s="155">
        <f t="shared" si="0"/>
        <v>53.521126760563384</v>
      </c>
      <c r="I33" s="155">
        <v>74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127</v>
      </c>
      <c r="R33" s="158"/>
      <c r="S33" s="158">
        <v>92235092</v>
      </c>
      <c r="T33" s="45">
        <f t="shared" si="4"/>
        <v>3089</v>
      </c>
      <c r="U33" s="46">
        <f t="shared" si="5"/>
        <v>74.135999999999996</v>
      </c>
      <c r="V33" s="46">
        <f t="shared" si="6"/>
        <v>3.089</v>
      </c>
      <c r="W33" s="96">
        <v>1.8</v>
      </c>
      <c r="X33" s="96">
        <f t="shared" si="1"/>
        <v>1.8</v>
      </c>
      <c r="Y33" s="97" t="s">
        <v>168</v>
      </c>
      <c r="Z33" s="159">
        <v>1015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15101168</v>
      </c>
      <c r="AJ33" s="45">
        <f t="shared" si="7"/>
        <v>1077</v>
      </c>
      <c r="AK33" s="48">
        <f t="shared" si="8"/>
        <v>348.65652314664942</v>
      </c>
      <c r="AL33" s="156">
        <v>1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71</v>
      </c>
      <c r="H34" s="155">
        <f t="shared" si="0"/>
        <v>50</v>
      </c>
      <c r="I34" s="155">
        <v>72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128</v>
      </c>
      <c r="R34" s="158"/>
      <c r="S34" s="158">
        <v>92239164</v>
      </c>
      <c r="T34" s="45">
        <f t="shared" si="4"/>
        <v>4072</v>
      </c>
      <c r="U34" s="46">
        <f t="shared" si="5"/>
        <v>97.727999999999994</v>
      </c>
      <c r="V34" s="46">
        <f t="shared" si="6"/>
        <v>4.0720000000000001</v>
      </c>
      <c r="W34" s="96">
        <v>2.5</v>
      </c>
      <c r="X34" s="96">
        <f t="shared" si="1"/>
        <v>2.5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15102324</v>
      </c>
      <c r="AJ34" s="45">
        <f t="shared" si="7"/>
        <v>1156</v>
      </c>
      <c r="AK34" s="48">
        <f t="shared" si="8"/>
        <v>283.8899803536346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72</v>
      </c>
      <c r="H35" s="155">
        <f t="shared" si="0"/>
        <v>50.70422535211268</v>
      </c>
      <c r="I35" s="155">
        <v>72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8">
        <v>130</v>
      </c>
      <c r="R35" s="158"/>
      <c r="S35" s="158">
        <v>92242686</v>
      </c>
      <c r="T35" s="45">
        <f t="shared" si="4"/>
        <v>3522</v>
      </c>
      <c r="U35" s="46">
        <f t="shared" si="5"/>
        <v>84.528000000000006</v>
      </c>
      <c r="V35" s="46">
        <f t="shared" si="6"/>
        <v>3.5219999999999998</v>
      </c>
      <c r="W35" s="96">
        <v>3.5</v>
      </c>
      <c r="X35" s="96">
        <f t="shared" si="1"/>
        <v>3.5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15103414</v>
      </c>
      <c r="AJ35" s="45">
        <f t="shared" si="7"/>
        <v>1090</v>
      </c>
      <c r="AK35" s="48">
        <f t="shared" si="8"/>
        <v>309.48324815445773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85226</v>
      </c>
      <c r="U36" s="46">
        <f t="shared" si="5"/>
        <v>2045.424</v>
      </c>
      <c r="V36" s="46">
        <f t="shared" si="6"/>
        <v>85.225999999999999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27589</v>
      </c>
      <c r="AK36" s="61">
        <f>$AJ$36/$V36</f>
        <v>323.71576748879448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1.0449999999999999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188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261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159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tr">
        <f>'APR 6'!$B$54</f>
        <v>TARGET DISCHARGE PRESSURE SET TO 78 PSI @ 5:01 PM TO 7:01 PM AS PER SCHEDULE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'[2]FEB 6'!$B$54</f>
        <v>TARGET DISCHARGE PRESSURE SET TO 76 PSI @ 7:01 PM TO 8:01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162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54" t="s">
        <v>248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163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64" t="s">
        <v>181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/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  <protectedRange sqref="R3:W3" name="Range1_16_1_1_1_1_1_1_2_2_2_2_2_2_2_2_2_2_2_2_2_2_2_2_2_2_2_2_2_2_2_1_2_2_2_2_2_2_2_2_2_2_3_2_2_2_2_2_2_2_2_2_2_1_1_1_1_2_2_1_1_1_1_1_1_1_1_1_1_3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169" priority="5" operator="containsText" text="N/A">
      <formula>NOT(ISERROR(SEARCH("N/A",Z12)))</formula>
    </cfRule>
    <cfRule type="cellIs" dxfId="168" priority="17" operator="equal">
      <formula>0</formula>
    </cfRule>
  </conditionalFormatting>
  <conditionalFormatting sqref="Z12:AG35">
    <cfRule type="cellIs" dxfId="167" priority="16" operator="greaterThanOrEqual">
      <formula>1185</formula>
    </cfRule>
  </conditionalFormatting>
  <conditionalFormatting sqref="Z12:AG35">
    <cfRule type="cellIs" dxfId="166" priority="15" operator="between">
      <formula>0.1</formula>
      <formula>1184</formula>
    </cfRule>
  </conditionalFormatting>
  <conditionalFormatting sqref="Z8:Z9 AT12:AT35 AL36:AQ36 AL12:AR35">
    <cfRule type="cellIs" dxfId="165" priority="14" operator="equal">
      <formula>0</formula>
    </cfRule>
  </conditionalFormatting>
  <conditionalFormatting sqref="Z8:Z9 AT12:AT35 AL36:AQ36 AL12:AR35">
    <cfRule type="cellIs" dxfId="164" priority="13" operator="greaterThan">
      <formula>1179</formula>
    </cfRule>
  </conditionalFormatting>
  <conditionalFormatting sqref="Z8:Z9 AT12:AT35 AL36:AQ36 AL12:AR35">
    <cfRule type="cellIs" dxfId="163" priority="12" operator="greaterThan">
      <formula>99</formula>
    </cfRule>
  </conditionalFormatting>
  <conditionalFormatting sqref="Z8:Z9 AT12:AT35 AL36:AQ36 AL12:AR35">
    <cfRule type="cellIs" dxfId="162" priority="11" operator="greaterThan">
      <formula>0.99</formula>
    </cfRule>
  </conditionalFormatting>
  <conditionalFormatting sqref="AD8:AD9">
    <cfRule type="cellIs" dxfId="161" priority="10" operator="equal">
      <formula>0</formula>
    </cfRule>
  </conditionalFormatting>
  <conditionalFormatting sqref="AD8:AD9">
    <cfRule type="cellIs" dxfId="160" priority="9" operator="greaterThan">
      <formula>1179</formula>
    </cfRule>
  </conditionalFormatting>
  <conditionalFormatting sqref="AD8:AD9">
    <cfRule type="cellIs" dxfId="159" priority="8" operator="greaterThan">
      <formula>99</formula>
    </cfRule>
  </conditionalFormatting>
  <conditionalFormatting sqref="AD8:AD9">
    <cfRule type="cellIs" dxfId="158" priority="7" operator="greaterThan">
      <formula>0.99</formula>
    </cfRule>
  </conditionalFormatting>
  <conditionalFormatting sqref="AK12:AK35">
    <cfRule type="cellIs" dxfId="157" priority="6" operator="greaterThan">
      <formula>$AK$8</formula>
    </cfRule>
  </conditionalFormatting>
  <conditionalFormatting sqref="AS12:AS35">
    <cfRule type="containsText" dxfId="156" priority="1" operator="containsText" text="N/A">
      <formula>NOT(ISERROR(SEARCH("N/A",AS12)))</formula>
    </cfRule>
    <cfRule type="cellIs" dxfId="155" priority="4" operator="equal">
      <formula>0</formula>
    </cfRule>
  </conditionalFormatting>
  <conditionalFormatting sqref="AS12:AS35">
    <cfRule type="cellIs" dxfId="154" priority="3" operator="greaterThanOrEqual">
      <formula>1185</formula>
    </cfRule>
  </conditionalFormatting>
  <conditionalFormatting sqref="AS12:AS35">
    <cfRule type="cellIs" dxfId="153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7030A0"/>
  </sheetPr>
  <dimension ref="A2:BB87"/>
  <sheetViews>
    <sheetView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145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177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9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2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24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43212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27530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25"/>
      <c r="C9" s="226"/>
      <c r="D9" s="227"/>
      <c r="E9" s="228"/>
      <c r="F9" s="228"/>
      <c r="G9" s="228"/>
      <c r="H9" s="228"/>
      <c r="I9" s="229"/>
      <c r="J9" s="122"/>
      <c r="K9" s="227"/>
      <c r="L9" s="228"/>
      <c r="M9" s="229"/>
      <c r="N9" s="29"/>
      <c r="O9" s="29"/>
      <c r="P9" s="29"/>
      <c r="Q9" s="122"/>
      <c r="R9" s="122"/>
      <c r="S9" s="122"/>
      <c r="T9" s="123"/>
      <c r="U9" s="124"/>
      <c r="V9" s="125"/>
      <c r="W9" s="227"/>
      <c r="X9" s="229"/>
      <c r="Y9" s="30"/>
      <c r="Z9" s="222"/>
      <c r="AA9" s="126"/>
      <c r="AB9" s="127"/>
      <c r="AC9" s="127"/>
      <c r="AD9" s="126"/>
      <c r="AE9" s="126"/>
      <c r="AF9" s="128"/>
      <c r="AG9" s="22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20" t="s">
        <v>51</v>
      </c>
      <c r="X10" s="220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8" t="s">
        <v>55</v>
      </c>
      <c r="AI10" s="218" t="s">
        <v>56</v>
      </c>
      <c r="AJ10" s="277" t="s">
        <v>57</v>
      </c>
      <c r="AK10" s="292" t="s">
        <v>58</v>
      </c>
      <c r="AL10" s="220" t="s">
        <v>59</v>
      </c>
      <c r="AM10" s="220" t="s">
        <v>60</v>
      </c>
      <c r="AN10" s="220" t="s">
        <v>61</v>
      </c>
      <c r="AO10" s="220" t="s">
        <v>62</v>
      </c>
      <c r="AP10" s="220" t="s">
        <v>63</v>
      </c>
      <c r="AQ10" s="220" t="s">
        <v>125</v>
      </c>
      <c r="AR10" s="220" t="s">
        <v>64</v>
      </c>
      <c r="AS10" s="220" t="s">
        <v>65</v>
      </c>
      <c r="AT10" s="275" t="s">
        <v>66</v>
      </c>
      <c r="AU10" s="220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0" t="s">
        <v>72</v>
      </c>
      <c r="C11" s="220" t="s">
        <v>73</v>
      </c>
      <c r="D11" s="220" t="s">
        <v>74</v>
      </c>
      <c r="E11" s="220" t="s">
        <v>75</v>
      </c>
      <c r="F11" s="220" t="s">
        <v>128</v>
      </c>
      <c r="G11" s="220" t="s">
        <v>74</v>
      </c>
      <c r="H11" s="220" t="s">
        <v>75</v>
      </c>
      <c r="I11" s="220" t="s">
        <v>128</v>
      </c>
      <c r="J11" s="272"/>
      <c r="K11" s="220" t="s">
        <v>75</v>
      </c>
      <c r="L11" s="220" t="s">
        <v>75</v>
      </c>
      <c r="M11" s="220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21'!S35</f>
        <v>92242686</v>
      </c>
      <c r="T11" s="285"/>
      <c r="U11" s="286"/>
      <c r="V11" s="287"/>
      <c r="W11" s="220" t="s">
        <v>75</v>
      </c>
      <c r="X11" s="220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21'!AI35</f>
        <v>15103414</v>
      </c>
      <c r="AJ11" s="277"/>
      <c r="AK11" s="293"/>
      <c r="AL11" s="220" t="s">
        <v>84</v>
      </c>
      <c r="AM11" s="220" t="s">
        <v>84</v>
      </c>
      <c r="AN11" s="220" t="s">
        <v>84</v>
      </c>
      <c r="AO11" s="220" t="s">
        <v>84</v>
      </c>
      <c r="AP11" s="220" t="s">
        <v>84</v>
      </c>
      <c r="AQ11" s="220" t="s">
        <v>84</v>
      </c>
      <c r="AR11" s="220" t="s">
        <v>84</v>
      </c>
      <c r="AS11" s="1"/>
      <c r="AT11" s="276"/>
      <c r="AU11" s="221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72</v>
      </c>
      <c r="H12" s="155">
        <f t="shared" ref="H12:H35" si="0">G12/1.42</f>
        <v>50.70422535211268</v>
      </c>
      <c r="I12" s="155">
        <v>70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134</v>
      </c>
      <c r="R12" s="158"/>
      <c r="S12" s="158">
        <v>92245866</v>
      </c>
      <c r="T12" s="45">
        <f>IF(ISBLANK(S12),"-",S12-S11)</f>
        <v>3180</v>
      </c>
      <c r="U12" s="46">
        <f>T12*24/1000</f>
        <v>76.319999999999993</v>
      </c>
      <c r="V12" s="46">
        <f>T12/1000</f>
        <v>3.18</v>
      </c>
      <c r="W12" s="96">
        <v>4.5</v>
      </c>
      <c r="X12" s="96">
        <f t="shared" ref="X12:X35" si="1">W12</f>
        <v>4.5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15104546</v>
      </c>
      <c r="AJ12" s="45">
        <f>IF(ISBLANK(AI12),"-",AI12-AI11)</f>
        <v>1132</v>
      </c>
      <c r="AK12" s="48">
        <f>AJ12/V12</f>
        <v>355.97484276729557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75</v>
      </c>
      <c r="H13" s="155">
        <f t="shared" si="0"/>
        <v>52.816901408450704</v>
      </c>
      <c r="I13" s="155">
        <v>72</v>
      </c>
      <c r="J13" s="41" t="s">
        <v>88</v>
      </c>
      <c r="K13" s="41">
        <f t="shared" ref="K13:K35" si="3">L13-(2/1.42)</f>
        <v>47.887323943661976</v>
      </c>
      <c r="L13" s="42">
        <f>(G13-5)/1.42</f>
        <v>49.295774647887328</v>
      </c>
      <c r="M13" s="41">
        <f>L13+(6/1.42)</f>
        <v>53.521126760563384</v>
      </c>
      <c r="N13" s="43">
        <v>14</v>
      </c>
      <c r="O13" s="44" t="s">
        <v>89</v>
      </c>
      <c r="P13" s="44">
        <v>11.2</v>
      </c>
      <c r="Q13" s="158">
        <v>130</v>
      </c>
      <c r="R13" s="158"/>
      <c r="S13" s="158">
        <v>92248994</v>
      </c>
      <c r="T13" s="45">
        <f t="shared" ref="T13:T35" si="4">IF(ISBLANK(S13),"-",S13-S12)</f>
        <v>3128</v>
      </c>
      <c r="U13" s="46">
        <f t="shared" ref="U13:U36" si="5">T13*24/1000</f>
        <v>75.072000000000003</v>
      </c>
      <c r="V13" s="46">
        <f t="shared" ref="V13:V36" si="6">T13/1000</f>
        <v>3.1280000000000001</v>
      </c>
      <c r="W13" s="96">
        <v>5.5</v>
      </c>
      <c r="X13" s="96">
        <f t="shared" si="1"/>
        <v>5.5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15105664</v>
      </c>
      <c r="AJ13" s="45">
        <f t="shared" ref="AJ13:AJ35" si="7">IF(ISBLANK(AI13),"-",AI13-AI12)</f>
        <v>1118</v>
      </c>
      <c r="AK13" s="48">
        <f t="shared" ref="AK13:AK35" si="8">AJ13/V13</f>
        <v>357.41687979539643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0.96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77</v>
      </c>
      <c r="H14" s="155">
        <f t="shared" si="0"/>
        <v>54.225352112676056</v>
      </c>
      <c r="I14" s="155">
        <v>74</v>
      </c>
      <c r="J14" s="41" t="s">
        <v>88</v>
      </c>
      <c r="K14" s="41">
        <f t="shared" si="3"/>
        <v>49.295774647887328</v>
      </c>
      <c r="L14" s="42">
        <f>(G14-5)/1.42</f>
        <v>50.70422535211268</v>
      </c>
      <c r="M14" s="41">
        <f>L14+(6/1.42)</f>
        <v>54.929577464788736</v>
      </c>
      <c r="N14" s="43">
        <v>14</v>
      </c>
      <c r="O14" s="44" t="s">
        <v>89</v>
      </c>
      <c r="P14" s="44">
        <v>11.2</v>
      </c>
      <c r="Q14" s="158">
        <v>130</v>
      </c>
      <c r="R14" s="158"/>
      <c r="S14" s="158">
        <v>92251698</v>
      </c>
      <c r="T14" s="45">
        <f t="shared" si="4"/>
        <v>2704</v>
      </c>
      <c r="U14" s="46">
        <f t="shared" si="5"/>
        <v>64.896000000000001</v>
      </c>
      <c r="V14" s="46">
        <f t="shared" si="6"/>
        <v>2.7040000000000002</v>
      </c>
      <c r="W14" s="96">
        <v>6.4</v>
      </c>
      <c r="X14" s="96">
        <f t="shared" si="1"/>
        <v>6.4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15106770</v>
      </c>
      <c r="AJ14" s="45">
        <f t="shared" si="7"/>
        <v>1106</v>
      </c>
      <c r="AK14" s="48">
        <f t="shared" si="8"/>
        <v>409.0236686390532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70</v>
      </c>
      <c r="H15" s="155">
        <f t="shared" si="0"/>
        <v>49.295774647887328</v>
      </c>
      <c r="I15" s="155">
        <v>74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8">
        <v>128</v>
      </c>
      <c r="R15" s="158"/>
      <c r="S15" s="158">
        <v>92254096</v>
      </c>
      <c r="T15" s="45">
        <f t="shared" si="4"/>
        <v>2398</v>
      </c>
      <c r="U15" s="46">
        <f t="shared" si="5"/>
        <v>57.552</v>
      </c>
      <c r="V15" s="46">
        <f t="shared" si="6"/>
        <v>2.3980000000000001</v>
      </c>
      <c r="W15" s="96">
        <v>8</v>
      </c>
      <c r="X15" s="96">
        <f t="shared" si="1"/>
        <v>8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15107822</v>
      </c>
      <c r="AJ15" s="45">
        <f t="shared" si="7"/>
        <v>1052</v>
      </c>
      <c r="AK15" s="48">
        <f t="shared" si="8"/>
        <v>438.69891576313591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78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126</v>
      </c>
      <c r="R16" s="158"/>
      <c r="S16" s="158">
        <v>92257264</v>
      </c>
      <c r="T16" s="45">
        <f t="shared" si="4"/>
        <v>3168</v>
      </c>
      <c r="U16" s="46">
        <f t="shared" si="5"/>
        <v>76.031999999999996</v>
      </c>
      <c r="V16" s="46">
        <f t="shared" si="6"/>
        <v>3.1680000000000001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15109034</v>
      </c>
      <c r="AJ16" s="45">
        <f t="shared" si="7"/>
        <v>1212</v>
      </c>
      <c r="AK16" s="48">
        <f t="shared" si="8"/>
        <v>382.57575757575756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78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126</v>
      </c>
      <c r="R17" s="158"/>
      <c r="S17" s="158">
        <v>92261000</v>
      </c>
      <c r="T17" s="45">
        <f t="shared" si="4"/>
        <v>3736</v>
      </c>
      <c r="U17" s="46">
        <f t="shared" si="5"/>
        <v>89.664000000000001</v>
      </c>
      <c r="V17" s="46">
        <f t="shared" si="6"/>
        <v>3.7360000000000002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1126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15110170</v>
      </c>
      <c r="AJ17" s="45">
        <f t="shared" si="7"/>
        <v>1136</v>
      </c>
      <c r="AK17" s="48">
        <f t="shared" si="8"/>
        <v>304.06852248394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141</v>
      </c>
      <c r="R18" s="158"/>
      <c r="S18" s="158">
        <v>92264586</v>
      </c>
      <c r="T18" s="45">
        <f t="shared" si="4"/>
        <v>3586</v>
      </c>
      <c r="U18" s="46">
        <f t="shared" si="5"/>
        <v>86.063999999999993</v>
      </c>
      <c r="V18" s="46">
        <f t="shared" si="6"/>
        <v>3.5859999999999999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15111192</v>
      </c>
      <c r="AJ18" s="45">
        <f t="shared" si="7"/>
        <v>1022</v>
      </c>
      <c r="AK18" s="48">
        <f t="shared" si="8"/>
        <v>284.9972113775795</v>
      </c>
      <c r="AL18" s="156">
        <v>0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131</v>
      </c>
      <c r="R19" s="158"/>
      <c r="S19" s="158">
        <v>92268940</v>
      </c>
      <c r="T19" s="45">
        <f t="shared" si="4"/>
        <v>4354</v>
      </c>
      <c r="U19" s="46">
        <f>T19*24/1000</f>
        <v>104.496</v>
      </c>
      <c r="V19" s="46">
        <f t="shared" si="6"/>
        <v>4.3540000000000001</v>
      </c>
      <c r="W19" s="96">
        <v>8.9</v>
      </c>
      <c r="X19" s="96">
        <f t="shared" si="1"/>
        <v>8.9</v>
      </c>
      <c r="Y19" s="97" t="s">
        <v>168</v>
      </c>
      <c r="Z19" s="159">
        <v>0</v>
      </c>
      <c r="AA19" s="159">
        <v>1056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15112466</v>
      </c>
      <c r="AJ19" s="45">
        <f t="shared" si="7"/>
        <v>1274</v>
      </c>
      <c r="AK19" s="48">
        <f t="shared" si="8"/>
        <v>292.60450160771705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78</v>
      </c>
      <c r="H20" s="155">
        <f t="shared" si="0"/>
        <v>54.929577464788736</v>
      </c>
      <c r="I20" s="155">
        <v>76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131</v>
      </c>
      <c r="R20" s="158"/>
      <c r="S20" s="158">
        <v>92272292</v>
      </c>
      <c r="T20" s="45">
        <f t="shared" si="4"/>
        <v>3352</v>
      </c>
      <c r="U20" s="46">
        <f t="shared" si="5"/>
        <v>80.447999999999993</v>
      </c>
      <c r="V20" s="46">
        <f t="shared" si="6"/>
        <v>3.3519999999999999</v>
      </c>
      <c r="W20" s="96">
        <v>8.3000000000000007</v>
      </c>
      <c r="X20" s="96">
        <f t="shared" si="1"/>
        <v>8.3000000000000007</v>
      </c>
      <c r="Y20" s="97" t="s">
        <v>168</v>
      </c>
      <c r="Z20" s="159">
        <v>0</v>
      </c>
      <c r="AA20" s="159">
        <v>1057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15113506</v>
      </c>
      <c r="AJ20" s="45">
        <f t="shared" si="7"/>
        <v>1040</v>
      </c>
      <c r="AK20" s="48">
        <f t="shared" si="8"/>
        <v>310.26252983293557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77</v>
      </c>
      <c r="H21" s="155">
        <f t="shared" si="0"/>
        <v>54.225352112676056</v>
      </c>
      <c r="I21" s="155">
        <v>76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92276104</v>
      </c>
      <c r="T21" s="45">
        <f t="shared" si="4"/>
        <v>3812</v>
      </c>
      <c r="U21" s="46">
        <f t="shared" si="5"/>
        <v>91.488</v>
      </c>
      <c r="V21" s="46">
        <f t="shared" si="6"/>
        <v>3.8119999999999998</v>
      </c>
      <c r="W21" s="96">
        <v>7.6</v>
      </c>
      <c r="X21" s="96">
        <f t="shared" si="1"/>
        <v>7.6</v>
      </c>
      <c r="Y21" s="97" t="s">
        <v>168</v>
      </c>
      <c r="Z21" s="159">
        <v>0</v>
      </c>
      <c r="AA21" s="159">
        <v>1057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15114692</v>
      </c>
      <c r="AJ21" s="45">
        <f t="shared" si="7"/>
        <v>1186</v>
      </c>
      <c r="AK21" s="48">
        <f t="shared" si="8"/>
        <v>311.12277019937045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1.1399999999999999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77</v>
      </c>
      <c r="H22" s="155">
        <f t="shared" si="0"/>
        <v>54.225352112676056</v>
      </c>
      <c r="I22" s="155">
        <v>76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92279688</v>
      </c>
      <c r="T22" s="45">
        <f t="shared" si="4"/>
        <v>3584</v>
      </c>
      <c r="U22" s="46">
        <f t="shared" si="5"/>
        <v>86.016000000000005</v>
      </c>
      <c r="V22" s="46">
        <f t="shared" si="6"/>
        <v>3.5840000000000001</v>
      </c>
      <c r="W22" s="96">
        <v>6.9</v>
      </c>
      <c r="X22" s="96">
        <f>W22</f>
        <v>6.9</v>
      </c>
      <c r="Y22" s="97" t="s">
        <v>168</v>
      </c>
      <c r="Z22" s="159">
        <v>0</v>
      </c>
      <c r="AA22" s="159">
        <v>1057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15115848</v>
      </c>
      <c r="AJ22" s="45">
        <f t="shared" si="7"/>
        <v>1156</v>
      </c>
      <c r="AK22" s="48">
        <f t="shared" si="8"/>
        <v>322.54464285714283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6</v>
      </c>
      <c r="G23" s="118">
        <v>76</v>
      </c>
      <c r="H23" s="155">
        <f t="shared" si="0"/>
        <v>53.521126760563384</v>
      </c>
      <c r="I23" s="155">
        <v>74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92283888</v>
      </c>
      <c r="T23" s="45">
        <f t="shared" si="4"/>
        <v>4200</v>
      </c>
      <c r="U23" s="46">
        <f>T23*24/1000</f>
        <v>100.8</v>
      </c>
      <c r="V23" s="46">
        <f t="shared" si="6"/>
        <v>4.2</v>
      </c>
      <c r="W23" s="96">
        <v>6.2</v>
      </c>
      <c r="X23" s="96">
        <f t="shared" si="1"/>
        <v>6.2</v>
      </c>
      <c r="Y23" s="97" t="s">
        <v>168</v>
      </c>
      <c r="Z23" s="159">
        <v>0</v>
      </c>
      <c r="AA23" s="159">
        <v>1037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15117118</v>
      </c>
      <c r="AJ23" s="45">
        <f t="shared" si="7"/>
        <v>1270</v>
      </c>
      <c r="AK23" s="48">
        <f t="shared" si="8"/>
        <v>302.38095238095235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5</v>
      </c>
      <c r="G24" s="118">
        <v>76</v>
      </c>
      <c r="H24" s="155">
        <f t="shared" si="0"/>
        <v>53.521126760563384</v>
      </c>
      <c r="I24" s="155">
        <v>74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92287446</v>
      </c>
      <c r="T24" s="45">
        <f t="shared" si="4"/>
        <v>3558</v>
      </c>
      <c r="U24" s="46">
        <f>T24*24/1000</f>
        <v>85.391999999999996</v>
      </c>
      <c r="V24" s="46">
        <f t="shared" si="6"/>
        <v>3.5579999999999998</v>
      </c>
      <c r="W24" s="96">
        <v>5.6</v>
      </c>
      <c r="X24" s="96">
        <f t="shared" si="1"/>
        <v>5.6</v>
      </c>
      <c r="Y24" s="97" t="s">
        <v>168</v>
      </c>
      <c r="Z24" s="159">
        <v>0</v>
      </c>
      <c r="AA24" s="159">
        <v>1037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15118252</v>
      </c>
      <c r="AJ24" s="45">
        <f t="shared" si="7"/>
        <v>1134</v>
      </c>
      <c r="AK24" s="48">
        <f t="shared" si="8"/>
        <v>318.71838111298484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75</v>
      </c>
      <c r="H25" s="155">
        <f>G25/1.42</f>
        <v>52.816901408450704</v>
      </c>
      <c r="I25" s="155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130</v>
      </c>
      <c r="R25" s="158"/>
      <c r="S25" s="158">
        <v>92291238</v>
      </c>
      <c r="T25" s="45">
        <f t="shared" si="4"/>
        <v>3792</v>
      </c>
      <c r="U25" s="46">
        <f t="shared" si="5"/>
        <v>91.007999999999996</v>
      </c>
      <c r="V25" s="46">
        <f t="shared" si="6"/>
        <v>3.7919999999999998</v>
      </c>
      <c r="W25" s="96">
        <v>5.0999999999999996</v>
      </c>
      <c r="X25" s="96">
        <f t="shared" si="1"/>
        <v>5.0999999999999996</v>
      </c>
      <c r="Y25" s="97" t="s">
        <v>168</v>
      </c>
      <c r="Z25" s="159">
        <v>0</v>
      </c>
      <c r="AA25" s="159">
        <v>1016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15119468</v>
      </c>
      <c r="AJ25" s="45">
        <f t="shared" si="7"/>
        <v>1216</v>
      </c>
      <c r="AK25" s="48">
        <f t="shared" si="8"/>
        <v>320.67510548523211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3</v>
      </c>
      <c r="G26" s="118">
        <v>74</v>
      </c>
      <c r="H26" s="155">
        <f>G26/1.42</f>
        <v>52.112676056338032</v>
      </c>
      <c r="I26" s="155">
        <v>73</v>
      </c>
      <c r="J26" s="41" t="s">
        <v>88</v>
      </c>
      <c r="K26" s="41">
        <f t="shared" si="3"/>
        <v>50.70422535211268</v>
      </c>
      <c r="L26" s="42">
        <f t="shared" si="10"/>
        <v>52.112676056338032</v>
      </c>
      <c r="M26" s="41">
        <f t="shared" si="12"/>
        <v>56.338028169014088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92294753</v>
      </c>
      <c r="T26" s="45">
        <f t="shared" si="4"/>
        <v>3515</v>
      </c>
      <c r="U26" s="46">
        <f t="shared" si="5"/>
        <v>84.36</v>
      </c>
      <c r="V26" s="46">
        <f t="shared" si="6"/>
        <v>3.5150000000000001</v>
      </c>
      <c r="W26" s="96">
        <v>4.7</v>
      </c>
      <c r="X26" s="96">
        <f t="shared" si="1"/>
        <v>4.7</v>
      </c>
      <c r="Y26" s="97" t="s">
        <v>168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15120636</v>
      </c>
      <c r="AJ26" s="45">
        <f t="shared" si="7"/>
        <v>1168</v>
      </c>
      <c r="AK26" s="48">
        <f t="shared" si="8"/>
        <v>332.29018492176385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76</v>
      </c>
      <c r="H27" s="155">
        <f t="shared" si="0"/>
        <v>53.521126760563384</v>
      </c>
      <c r="I27" s="155">
        <v>74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92298263</v>
      </c>
      <c r="T27" s="45">
        <f t="shared" si="4"/>
        <v>3510</v>
      </c>
      <c r="U27" s="46">
        <f t="shared" si="5"/>
        <v>84.24</v>
      </c>
      <c r="V27" s="46">
        <f t="shared" si="6"/>
        <v>3.51</v>
      </c>
      <c r="W27" s="96">
        <v>4.2</v>
      </c>
      <c r="X27" s="96">
        <f t="shared" si="1"/>
        <v>4.2</v>
      </c>
      <c r="Y27" s="97" t="s">
        <v>168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15121794</v>
      </c>
      <c r="AJ27" s="45">
        <f>IF(ISBLANK(AI27),"-",AI27-AI26)</f>
        <v>1158</v>
      </c>
      <c r="AK27" s="48">
        <f t="shared" si="8"/>
        <v>329.91452991452991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75</v>
      </c>
      <c r="H28" s="155">
        <f t="shared" si="0"/>
        <v>52.816901408450704</v>
      </c>
      <c r="I28" s="155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92301762</v>
      </c>
      <c r="T28" s="45">
        <f t="shared" si="4"/>
        <v>3499</v>
      </c>
      <c r="U28" s="46">
        <f t="shared" si="5"/>
        <v>83.975999999999999</v>
      </c>
      <c r="V28" s="46">
        <f t="shared" si="6"/>
        <v>3.4990000000000001</v>
      </c>
      <c r="W28" s="96">
        <v>3.7</v>
      </c>
      <c r="X28" s="96">
        <f t="shared" si="1"/>
        <v>3.7</v>
      </c>
      <c r="Y28" s="97" t="s">
        <v>168</v>
      </c>
      <c r="Z28" s="159">
        <v>0</v>
      </c>
      <c r="AA28" s="159">
        <v>1015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15122952</v>
      </c>
      <c r="AJ28" s="45">
        <f t="shared" si="7"/>
        <v>1158</v>
      </c>
      <c r="AK28" s="48">
        <f>AJ27/V28</f>
        <v>330.95170048585311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75</v>
      </c>
      <c r="H29" s="155">
        <f t="shared" si="0"/>
        <v>52.816901408450704</v>
      </c>
      <c r="I29" s="155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92305471</v>
      </c>
      <c r="T29" s="45">
        <f t="shared" si="4"/>
        <v>3709</v>
      </c>
      <c r="U29" s="46">
        <f t="shared" si="5"/>
        <v>89.016000000000005</v>
      </c>
      <c r="V29" s="46">
        <f t="shared" si="6"/>
        <v>3.7090000000000001</v>
      </c>
      <c r="W29" s="96">
        <v>3.3</v>
      </c>
      <c r="X29" s="96">
        <f t="shared" si="1"/>
        <v>3.3</v>
      </c>
      <c r="Y29" s="97" t="s">
        <v>168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15124119</v>
      </c>
      <c r="AJ29" s="45">
        <f t="shared" si="7"/>
        <v>1167</v>
      </c>
      <c r="AK29" s="48">
        <f>AJ28/V29</f>
        <v>312.213534645457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0.89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75</v>
      </c>
      <c r="H30" s="155">
        <f t="shared" si="0"/>
        <v>52.816901408450704</v>
      </c>
      <c r="I30" s="155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92309030</v>
      </c>
      <c r="T30" s="45">
        <f t="shared" si="4"/>
        <v>3559</v>
      </c>
      <c r="U30" s="46">
        <f t="shared" si="5"/>
        <v>85.415999999999997</v>
      </c>
      <c r="V30" s="46">
        <f t="shared" si="6"/>
        <v>3.5590000000000002</v>
      </c>
      <c r="W30" s="96">
        <v>3</v>
      </c>
      <c r="X30" s="96">
        <f t="shared" si="1"/>
        <v>3</v>
      </c>
      <c r="Y30" s="97" t="s">
        <v>168</v>
      </c>
      <c r="Z30" s="159">
        <v>0</v>
      </c>
      <c r="AA30" s="159">
        <v>1015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15125277</v>
      </c>
      <c r="AJ30" s="45">
        <f t="shared" si="7"/>
        <v>1158</v>
      </c>
      <c r="AK30" s="48">
        <f t="shared" si="8"/>
        <v>325.37229558864846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75</v>
      </c>
      <c r="H31" s="155">
        <f t="shared" si="0"/>
        <v>52.816901408450704</v>
      </c>
      <c r="I31" s="155">
        <v>73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92312475</v>
      </c>
      <c r="T31" s="45">
        <f t="shared" si="4"/>
        <v>3445</v>
      </c>
      <c r="U31" s="46">
        <f t="shared" si="5"/>
        <v>82.68</v>
      </c>
      <c r="V31" s="46">
        <f t="shared" si="6"/>
        <v>3.4449999999999998</v>
      </c>
      <c r="W31" s="96">
        <v>2.6</v>
      </c>
      <c r="X31" s="96">
        <f t="shared" si="1"/>
        <v>2.6</v>
      </c>
      <c r="Y31" s="97" t="s">
        <v>168</v>
      </c>
      <c r="Z31" s="159">
        <v>0</v>
      </c>
      <c r="AA31" s="159">
        <v>1015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15126430</v>
      </c>
      <c r="AJ31" s="45">
        <f t="shared" si="7"/>
        <v>1153</v>
      </c>
      <c r="AK31" s="48">
        <f t="shared" si="8"/>
        <v>334.6879535558781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75</v>
      </c>
      <c r="H32" s="155">
        <f t="shared" si="0"/>
        <v>52.816901408450704</v>
      </c>
      <c r="I32" s="155">
        <v>74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92316027</v>
      </c>
      <c r="T32" s="45">
        <f t="shared" si="4"/>
        <v>3552</v>
      </c>
      <c r="U32" s="46">
        <f t="shared" si="5"/>
        <v>85.248000000000005</v>
      </c>
      <c r="V32" s="46">
        <f t="shared" si="6"/>
        <v>3.552</v>
      </c>
      <c r="W32" s="96">
        <v>2.2999999999999998</v>
      </c>
      <c r="X32" s="96">
        <f t="shared" si="1"/>
        <v>2.2999999999999998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15127586</v>
      </c>
      <c r="AJ32" s="45">
        <f t="shared" si="7"/>
        <v>1156</v>
      </c>
      <c r="AK32" s="48">
        <f t="shared" si="8"/>
        <v>325.45045045045043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-3</v>
      </c>
      <c r="G33" s="118">
        <v>75</v>
      </c>
      <c r="H33" s="155">
        <f t="shared" si="0"/>
        <v>52.816901408450704</v>
      </c>
      <c r="I33" s="155">
        <v>72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92319430</v>
      </c>
      <c r="T33" s="45">
        <f t="shared" si="4"/>
        <v>3403</v>
      </c>
      <c r="U33" s="46">
        <f t="shared" si="5"/>
        <v>81.671999999999997</v>
      </c>
      <c r="V33" s="46">
        <f t="shared" si="6"/>
        <v>3.403</v>
      </c>
      <c r="W33" s="96">
        <v>2.1</v>
      </c>
      <c r="X33" s="96">
        <f t="shared" si="1"/>
        <v>2.1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15128741</v>
      </c>
      <c r="AJ33" s="45">
        <f t="shared" si="7"/>
        <v>1155</v>
      </c>
      <c r="AK33" s="48">
        <f t="shared" si="8"/>
        <v>339.40640611225388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0</v>
      </c>
      <c r="G34" s="118">
        <v>75</v>
      </c>
      <c r="H34" s="155">
        <f t="shared" si="0"/>
        <v>52.816901408450704</v>
      </c>
      <c r="I34" s="155">
        <v>72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128</v>
      </c>
      <c r="R34" s="158"/>
      <c r="S34" s="158">
        <v>92322692</v>
      </c>
      <c r="T34" s="45">
        <f t="shared" si="4"/>
        <v>3262</v>
      </c>
      <c r="U34" s="46">
        <f t="shared" si="5"/>
        <v>78.287999999999997</v>
      </c>
      <c r="V34" s="46">
        <f t="shared" si="6"/>
        <v>3.262</v>
      </c>
      <c r="W34" s="96">
        <v>2.9</v>
      </c>
      <c r="X34" s="96">
        <f t="shared" si="1"/>
        <v>2.9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15129835</v>
      </c>
      <c r="AJ34" s="45">
        <f t="shared" si="7"/>
        <v>1094</v>
      </c>
      <c r="AK34" s="48">
        <f t="shared" si="8"/>
        <v>335.37706928264868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 t="s">
        <v>212</v>
      </c>
      <c r="E35" s="155" t="e">
        <f t="shared" si="2"/>
        <v>#VALUE!</v>
      </c>
      <c r="F35" s="155"/>
      <c r="G35" s="118">
        <v>75</v>
      </c>
      <c r="H35" s="155">
        <f t="shared" si="0"/>
        <v>52.816901408450704</v>
      </c>
      <c r="I35" s="155">
        <v>72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 t="s">
        <v>212</v>
      </c>
      <c r="R35" s="158"/>
      <c r="S35" s="158">
        <v>92325695</v>
      </c>
      <c r="T35" s="45">
        <f t="shared" si="4"/>
        <v>3003</v>
      </c>
      <c r="U35" s="46">
        <f t="shared" si="5"/>
        <v>72.072000000000003</v>
      </c>
      <c r="V35" s="46">
        <f t="shared" si="6"/>
        <v>3.0030000000000001</v>
      </c>
      <c r="W35" s="96">
        <v>3.8</v>
      </c>
      <c r="X35" s="96">
        <f t="shared" si="1"/>
        <v>3.8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15130944</v>
      </c>
      <c r="AJ35" s="45">
        <f t="shared" si="7"/>
        <v>1109</v>
      </c>
      <c r="AK35" s="48">
        <f t="shared" si="8"/>
        <v>369.2973692973693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83009</v>
      </c>
      <c r="U36" s="46">
        <f t="shared" si="5"/>
        <v>1992.2159999999999</v>
      </c>
      <c r="V36" s="46">
        <f t="shared" si="6"/>
        <v>83.009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27530</v>
      </c>
      <c r="AK36" s="61">
        <f>$AJ$36/$V36</f>
        <v>331.65078485465432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1.01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262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267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178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263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'APR 6'!$B$54</f>
        <v>TARGET DISCHARGE PRESSURE SET TO 78 PSI @ 5:01 PM TO 7:01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264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"/>
    <protectedRange sqref="R5:W5" name="Range1_16_1_1_1_1_1_1_2_2_2_2_2_2_2_2_2_2_2_2_2_2_2_2_2_2_2_2_2_2_2_1_2_2_2_2_2_2_2_2_2_2_3_2_2_2_2_2_2_2_2_2_2_1_1_1_1_2_2_1_1_1_1_1_1_1_1_1_1_1_1_1_2_1_1_1_1_1_1_2_1_1_1_1_2_1"/>
    <protectedRange sqref="R3:W3" name="Range1_16_1_1_1_1_1_1_2_2_2_2_2_2_2_2_2_2_2_2_2_2_2_2_2_2_2_2_2_2_2_1_2_2_2_2_2_2_2_2_2_2_3_2_2_2_2_2_2_2_2_2_2_1_1_1_1_2_2_1_1_1_1_1_1_1_1_1_1_3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52" priority="5" operator="containsText" text="N/A">
      <formula>NOT(ISERROR(SEARCH("N/A",Z12)))</formula>
    </cfRule>
    <cfRule type="cellIs" dxfId="151" priority="17" operator="equal">
      <formula>0</formula>
    </cfRule>
  </conditionalFormatting>
  <conditionalFormatting sqref="Z12:AG35">
    <cfRule type="cellIs" dxfId="150" priority="16" operator="greaterThanOrEqual">
      <formula>1185</formula>
    </cfRule>
  </conditionalFormatting>
  <conditionalFormatting sqref="Z12:AG35">
    <cfRule type="cellIs" dxfId="149" priority="15" operator="between">
      <formula>0.1</formula>
      <formula>1184</formula>
    </cfRule>
  </conditionalFormatting>
  <conditionalFormatting sqref="Z8:Z9 AT12:AT35 AL36:AQ36 AL12:AR35">
    <cfRule type="cellIs" dxfId="148" priority="14" operator="equal">
      <formula>0</formula>
    </cfRule>
  </conditionalFormatting>
  <conditionalFormatting sqref="Z8:Z9 AT12:AT35 AL36:AQ36 AL12:AR35">
    <cfRule type="cellIs" dxfId="147" priority="13" operator="greaterThan">
      <formula>1179</formula>
    </cfRule>
  </conditionalFormatting>
  <conditionalFormatting sqref="Z8:Z9 AT12:AT35 AL36:AQ36 AL12:AR35">
    <cfRule type="cellIs" dxfId="146" priority="12" operator="greaterThan">
      <formula>99</formula>
    </cfRule>
  </conditionalFormatting>
  <conditionalFormatting sqref="Z8:Z9 AT12:AT35 AL36:AQ36 AL12:AR35">
    <cfRule type="cellIs" dxfId="145" priority="11" operator="greaterThan">
      <formula>0.99</formula>
    </cfRule>
  </conditionalFormatting>
  <conditionalFormatting sqref="AD8:AD9">
    <cfRule type="cellIs" dxfId="144" priority="10" operator="equal">
      <formula>0</formula>
    </cfRule>
  </conditionalFormatting>
  <conditionalFormatting sqref="AD8:AD9">
    <cfRule type="cellIs" dxfId="143" priority="9" operator="greaterThan">
      <formula>1179</formula>
    </cfRule>
  </conditionalFormatting>
  <conditionalFormatting sqref="AD8:AD9">
    <cfRule type="cellIs" dxfId="142" priority="8" operator="greaterThan">
      <formula>99</formula>
    </cfRule>
  </conditionalFormatting>
  <conditionalFormatting sqref="AD8:AD9">
    <cfRule type="cellIs" dxfId="141" priority="7" operator="greaterThan">
      <formula>0.99</formula>
    </cfRule>
  </conditionalFormatting>
  <conditionalFormatting sqref="AK12:AK35">
    <cfRule type="cellIs" dxfId="140" priority="6" operator="greaterThan">
      <formula>$AK$8</formula>
    </cfRule>
  </conditionalFormatting>
  <conditionalFormatting sqref="AS12:AS35">
    <cfRule type="containsText" dxfId="139" priority="1" operator="containsText" text="N/A">
      <formula>NOT(ISERROR(SEARCH("N/A",AS12)))</formula>
    </cfRule>
    <cfRule type="cellIs" dxfId="138" priority="4" operator="equal">
      <formula>0</formula>
    </cfRule>
  </conditionalFormatting>
  <conditionalFormatting sqref="AS12:AS35">
    <cfRule type="cellIs" dxfId="137" priority="3" operator="greaterThanOrEqual">
      <formula>1185</formula>
    </cfRule>
  </conditionalFormatting>
  <conditionalFormatting sqref="AS12:AS35">
    <cfRule type="cellIs" dxfId="136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7030A0"/>
  </sheetPr>
  <dimension ref="A2:BB87"/>
  <sheetViews>
    <sheetView topLeftCell="A37" zoomScaleNormal="100" workbookViewId="0">
      <selection activeCell="B52" sqref="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9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2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24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43213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27833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25"/>
      <c r="C9" s="226"/>
      <c r="D9" s="227"/>
      <c r="E9" s="228"/>
      <c r="F9" s="228"/>
      <c r="G9" s="228"/>
      <c r="H9" s="228"/>
      <c r="I9" s="229"/>
      <c r="J9" s="122"/>
      <c r="K9" s="227"/>
      <c r="L9" s="228"/>
      <c r="M9" s="229"/>
      <c r="N9" s="29"/>
      <c r="O9" s="29"/>
      <c r="P9" s="29"/>
      <c r="Q9" s="122"/>
      <c r="R9" s="122"/>
      <c r="S9" s="122"/>
      <c r="T9" s="123"/>
      <c r="U9" s="124"/>
      <c r="V9" s="125"/>
      <c r="W9" s="227"/>
      <c r="X9" s="229"/>
      <c r="Y9" s="30"/>
      <c r="Z9" s="222"/>
      <c r="AA9" s="126"/>
      <c r="AB9" s="127"/>
      <c r="AC9" s="127"/>
      <c r="AD9" s="126"/>
      <c r="AE9" s="126"/>
      <c r="AF9" s="128"/>
      <c r="AG9" s="22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20" t="s">
        <v>51</v>
      </c>
      <c r="X10" s="220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8" t="s">
        <v>55</v>
      </c>
      <c r="AI10" s="218" t="s">
        <v>56</v>
      </c>
      <c r="AJ10" s="277" t="s">
        <v>57</v>
      </c>
      <c r="AK10" s="292" t="s">
        <v>58</v>
      </c>
      <c r="AL10" s="220" t="s">
        <v>59</v>
      </c>
      <c r="AM10" s="220" t="s">
        <v>60</v>
      </c>
      <c r="AN10" s="220" t="s">
        <v>61</v>
      </c>
      <c r="AO10" s="220" t="s">
        <v>62</v>
      </c>
      <c r="AP10" s="220" t="s">
        <v>63</v>
      </c>
      <c r="AQ10" s="220" t="s">
        <v>125</v>
      </c>
      <c r="AR10" s="220" t="s">
        <v>64</v>
      </c>
      <c r="AS10" s="220" t="s">
        <v>65</v>
      </c>
      <c r="AT10" s="275" t="s">
        <v>66</v>
      </c>
      <c r="AU10" s="220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0" t="s">
        <v>72</v>
      </c>
      <c r="C11" s="220" t="s">
        <v>73</v>
      </c>
      <c r="D11" s="220" t="s">
        <v>74</v>
      </c>
      <c r="E11" s="220" t="s">
        <v>75</v>
      </c>
      <c r="F11" s="220" t="s">
        <v>128</v>
      </c>
      <c r="G11" s="220" t="s">
        <v>74</v>
      </c>
      <c r="H11" s="220" t="s">
        <v>75</v>
      </c>
      <c r="I11" s="220" t="s">
        <v>128</v>
      </c>
      <c r="J11" s="272"/>
      <c r="K11" s="220" t="s">
        <v>75</v>
      </c>
      <c r="L11" s="220" t="s">
        <v>75</v>
      </c>
      <c r="M11" s="220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22'!S35</f>
        <v>92325695</v>
      </c>
      <c r="T11" s="285"/>
      <c r="U11" s="286"/>
      <c r="V11" s="287"/>
      <c r="W11" s="220" t="s">
        <v>75</v>
      </c>
      <c r="X11" s="220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22'!AI35</f>
        <v>15130944</v>
      </c>
      <c r="AJ11" s="277"/>
      <c r="AK11" s="293"/>
      <c r="AL11" s="220" t="s">
        <v>84</v>
      </c>
      <c r="AM11" s="220" t="s">
        <v>84</v>
      </c>
      <c r="AN11" s="220" t="s">
        <v>84</v>
      </c>
      <c r="AO11" s="220" t="s">
        <v>84</v>
      </c>
      <c r="AP11" s="220" t="s">
        <v>84</v>
      </c>
      <c r="AQ11" s="220" t="s">
        <v>84</v>
      </c>
      <c r="AR11" s="220" t="s">
        <v>84</v>
      </c>
      <c r="AS11" s="1"/>
      <c r="AT11" s="276"/>
      <c r="AU11" s="221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3</v>
      </c>
      <c r="G12" s="118">
        <v>75</v>
      </c>
      <c r="H12" s="155">
        <f t="shared" ref="H12:H35" si="0">G12/1.42</f>
        <v>52.816901408450704</v>
      </c>
      <c r="I12" s="155">
        <v>73</v>
      </c>
      <c r="J12" s="41" t="s">
        <v>88</v>
      </c>
      <c r="K12" s="41">
        <f>L12-(2/1.42)</f>
        <v>47.887323943661976</v>
      </c>
      <c r="L12" s="42">
        <f>(G12-5)/1.42</f>
        <v>49.295774647887328</v>
      </c>
      <c r="M12" s="41">
        <f>L12+(6/1.42)</f>
        <v>53.521126760563384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92328462</v>
      </c>
      <c r="T12" s="45">
        <f>IF(ISBLANK(S12),"-",S12-S11)</f>
        <v>2767</v>
      </c>
      <c r="U12" s="46">
        <f>T12*24/1000</f>
        <v>66.408000000000001</v>
      </c>
      <c r="V12" s="46">
        <f>T12/1000</f>
        <v>2.7669999999999999</v>
      </c>
      <c r="W12" s="96">
        <v>5.7</v>
      </c>
      <c r="X12" s="96">
        <f t="shared" ref="X12:X35" si="1">W12</f>
        <v>5.7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15132097</v>
      </c>
      <c r="AJ12" s="45">
        <f>IF(ISBLANK(AI12),"-",AI12-AI11)</f>
        <v>1153</v>
      </c>
      <c r="AK12" s="48">
        <f>AJ12/V12</f>
        <v>416.69678352005786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0</v>
      </c>
      <c r="G13" s="118">
        <v>75</v>
      </c>
      <c r="H13" s="155">
        <f t="shared" si="0"/>
        <v>52.816901408450704</v>
      </c>
      <c r="I13" s="155">
        <v>71</v>
      </c>
      <c r="J13" s="41" t="s">
        <v>88</v>
      </c>
      <c r="K13" s="41">
        <f t="shared" ref="K13:K35" si="3">L13-(2/1.42)</f>
        <v>47.887323943661976</v>
      </c>
      <c r="L13" s="42">
        <f>(G13-5)/1.42</f>
        <v>49.295774647887328</v>
      </c>
      <c r="M13" s="41">
        <f>L13+(6/1.42)</f>
        <v>53.521126760563384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92331246</v>
      </c>
      <c r="T13" s="45">
        <f t="shared" ref="T13:T35" si="4">IF(ISBLANK(S13),"-",S13-S12)</f>
        <v>2784</v>
      </c>
      <c r="U13" s="46">
        <f t="shared" ref="U13:U36" si="5">T13*24/1000</f>
        <v>66.816000000000003</v>
      </c>
      <c r="V13" s="46">
        <f t="shared" ref="V13:V36" si="6">T13/1000</f>
        <v>2.7839999999999998</v>
      </c>
      <c r="W13" s="96">
        <v>7.3</v>
      </c>
      <c r="X13" s="96">
        <f t="shared" si="1"/>
        <v>7.3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15133180</v>
      </c>
      <c r="AJ13" s="45">
        <f t="shared" ref="AJ13:AJ35" si="7">IF(ISBLANK(AI13),"-",AI13-AI12)</f>
        <v>1083</v>
      </c>
      <c r="AK13" s="48">
        <f t="shared" ref="AK13:AK35" si="8">AJ13/V13</f>
        <v>389.00862068965517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0.84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7</v>
      </c>
      <c r="G14" s="118">
        <v>75</v>
      </c>
      <c r="H14" s="155">
        <f t="shared" si="0"/>
        <v>52.816901408450704</v>
      </c>
      <c r="I14" s="155">
        <v>71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145</v>
      </c>
      <c r="R14" s="158"/>
      <c r="S14" s="158">
        <v>92333951</v>
      </c>
      <c r="T14" s="45">
        <f t="shared" si="4"/>
        <v>2705</v>
      </c>
      <c r="U14" s="46">
        <f t="shared" si="5"/>
        <v>64.92</v>
      </c>
      <c r="V14" s="46">
        <f t="shared" si="6"/>
        <v>2.7050000000000001</v>
      </c>
      <c r="W14" s="96">
        <v>8.1</v>
      </c>
      <c r="X14" s="96">
        <f t="shared" si="1"/>
        <v>8.1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15134300</v>
      </c>
      <c r="AJ14" s="45">
        <f t="shared" si="7"/>
        <v>1120</v>
      </c>
      <c r="AK14" s="48">
        <f t="shared" si="8"/>
        <v>414.04805914972275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117</v>
      </c>
      <c r="R15" s="158"/>
      <c r="S15" s="158">
        <v>92337090</v>
      </c>
      <c r="T15" s="45">
        <f t="shared" si="4"/>
        <v>3139</v>
      </c>
      <c r="U15" s="46">
        <f t="shared" si="5"/>
        <v>75.335999999999999</v>
      </c>
      <c r="V15" s="46">
        <f t="shared" si="6"/>
        <v>3.1389999999999998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15135391</v>
      </c>
      <c r="AJ15" s="45">
        <f t="shared" si="7"/>
        <v>1091</v>
      </c>
      <c r="AK15" s="48">
        <f t="shared" si="8"/>
        <v>347.562918126792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122</v>
      </c>
      <c r="R16" s="158"/>
      <c r="S16" s="158">
        <v>92340568</v>
      </c>
      <c r="T16" s="45">
        <f t="shared" si="4"/>
        <v>3478</v>
      </c>
      <c r="U16" s="46">
        <f t="shared" si="5"/>
        <v>83.471999999999994</v>
      </c>
      <c r="V16" s="46">
        <f t="shared" si="6"/>
        <v>3.4780000000000002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1146</v>
      </c>
      <c r="AC16" s="159">
        <v>1185</v>
      </c>
      <c r="AD16" s="159">
        <v>1146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15136417</v>
      </c>
      <c r="AJ16" s="45">
        <f t="shared" si="7"/>
        <v>1026</v>
      </c>
      <c r="AK16" s="48">
        <f t="shared" si="8"/>
        <v>294.99712478435879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77</v>
      </c>
      <c r="H17" s="155">
        <f t="shared" si="0"/>
        <v>54.225352112676056</v>
      </c>
      <c r="I17" s="155">
        <v>76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138</v>
      </c>
      <c r="R17" s="158"/>
      <c r="S17" s="158">
        <v>92344262</v>
      </c>
      <c r="T17" s="45">
        <f t="shared" si="4"/>
        <v>3694</v>
      </c>
      <c r="U17" s="46">
        <f t="shared" si="5"/>
        <v>88.656000000000006</v>
      </c>
      <c r="V17" s="46">
        <f t="shared" si="6"/>
        <v>3.694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15137458</v>
      </c>
      <c r="AJ17" s="45">
        <f t="shared" si="7"/>
        <v>1041</v>
      </c>
      <c r="AK17" s="48">
        <f t="shared" si="8"/>
        <v>281.80833784515431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0.98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134</v>
      </c>
      <c r="R18" s="158"/>
      <c r="S18" s="158">
        <v>92348650</v>
      </c>
      <c r="T18" s="45">
        <f t="shared" si="4"/>
        <v>4388</v>
      </c>
      <c r="U18" s="46">
        <f t="shared" si="5"/>
        <v>105.312</v>
      </c>
      <c r="V18" s="46">
        <f t="shared" si="6"/>
        <v>4.3879999999999999</v>
      </c>
      <c r="W18" s="96">
        <v>9.5</v>
      </c>
      <c r="X18" s="96">
        <f t="shared" si="1"/>
        <v>9.5</v>
      </c>
      <c r="Y18" s="97" t="s">
        <v>168</v>
      </c>
      <c r="Z18" s="159">
        <v>1027</v>
      </c>
      <c r="AA18" s="159">
        <v>0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15138642</v>
      </c>
      <c r="AJ18" s="45">
        <f t="shared" si="7"/>
        <v>1184</v>
      </c>
      <c r="AK18" s="48">
        <f t="shared" si="8"/>
        <v>269.8268003646308</v>
      </c>
      <c r="AL18" s="156">
        <v>1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76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92353471</v>
      </c>
      <c r="T19" s="45">
        <f t="shared" si="4"/>
        <v>4821</v>
      </c>
      <c r="U19" s="46">
        <f>T19*24/1000</f>
        <v>115.70399999999999</v>
      </c>
      <c r="V19" s="46">
        <f t="shared" si="6"/>
        <v>4.8209999999999997</v>
      </c>
      <c r="W19" s="96">
        <v>8.9</v>
      </c>
      <c r="X19" s="96">
        <f t="shared" si="1"/>
        <v>8.9</v>
      </c>
      <c r="Y19" s="97" t="s">
        <v>168</v>
      </c>
      <c r="Z19" s="159">
        <v>1047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15139867</v>
      </c>
      <c r="AJ19" s="45">
        <f t="shared" si="7"/>
        <v>1225</v>
      </c>
      <c r="AK19" s="48">
        <f t="shared" si="8"/>
        <v>254.09666044389132</v>
      </c>
      <c r="AL19" s="156">
        <v>1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 t="s">
        <v>212</v>
      </c>
      <c r="E20" s="155" t="e">
        <f t="shared" si="2"/>
        <v>#VALUE!</v>
      </c>
      <c r="F20" s="155">
        <v>7</v>
      </c>
      <c r="G20" s="118">
        <v>77</v>
      </c>
      <c r="H20" s="155">
        <f t="shared" si="0"/>
        <v>54.225352112676056</v>
      </c>
      <c r="I20" s="155">
        <v>75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8" t="s">
        <v>212</v>
      </c>
      <c r="R20" s="158"/>
      <c r="S20" s="158">
        <v>92358428</v>
      </c>
      <c r="T20" s="45">
        <f t="shared" si="4"/>
        <v>4957</v>
      </c>
      <c r="U20" s="46">
        <f t="shared" si="5"/>
        <v>118.968</v>
      </c>
      <c r="V20" s="46">
        <f t="shared" si="6"/>
        <v>4.9569999999999999</v>
      </c>
      <c r="W20" s="96">
        <v>8.1</v>
      </c>
      <c r="X20" s="96">
        <f t="shared" si="1"/>
        <v>8.1</v>
      </c>
      <c r="Y20" s="97" t="s">
        <v>168</v>
      </c>
      <c r="Z20" s="159">
        <v>1047</v>
      </c>
      <c r="AA20" s="159">
        <v>0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15141108</v>
      </c>
      <c r="AJ20" s="45">
        <f t="shared" si="7"/>
        <v>1241</v>
      </c>
      <c r="AK20" s="48">
        <f t="shared" si="8"/>
        <v>250.35303611055073</v>
      </c>
      <c r="AL20" s="156">
        <v>1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 t="s">
        <v>212</v>
      </c>
      <c r="E21" s="155" t="e">
        <f t="shared" si="2"/>
        <v>#VALUE!</v>
      </c>
      <c r="F21" s="155">
        <v>6</v>
      </c>
      <c r="G21" s="118">
        <v>77</v>
      </c>
      <c r="H21" s="155">
        <f t="shared" si="0"/>
        <v>54.225352112676056</v>
      </c>
      <c r="I21" s="155">
        <v>76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 t="s">
        <v>212</v>
      </c>
      <c r="R21" s="158"/>
      <c r="S21" s="158">
        <v>92362515</v>
      </c>
      <c r="T21" s="45">
        <f t="shared" si="4"/>
        <v>4087</v>
      </c>
      <c r="U21" s="46">
        <f t="shared" si="5"/>
        <v>98.087999999999994</v>
      </c>
      <c r="V21" s="46">
        <f t="shared" si="6"/>
        <v>4.0869999999999997</v>
      </c>
      <c r="W21" s="96">
        <v>7.5</v>
      </c>
      <c r="X21" s="96">
        <f t="shared" si="1"/>
        <v>7.5</v>
      </c>
      <c r="Y21" s="97" t="s">
        <v>168</v>
      </c>
      <c r="Z21" s="159">
        <v>1047</v>
      </c>
      <c r="AA21" s="159">
        <v>0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15142306</v>
      </c>
      <c r="AJ21" s="45">
        <f t="shared" si="7"/>
        <v>1198</v>
      </c>
      <c r="AK21" s="48">
        <f t="shared" si="8"/>
        <v>293.12454122828484</v>
      </c>
      <c r="AL21" s="156">
        <v>1</v>
      </c>
      <c r="AM21" s="156">
        <v>0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1.03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76</v>
      </c>
      <c r="H22" s="155">
        <f t="shared" si="0"/>
        <v>53.521126760563384</v>
      </c>
      <c r="I22" s="155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92366504</v>
      </c>
      <c r="T22" s="45">
        <f t="shared" si="4"/>
        <v>3989</v>
      </c>
      <c r="U22" s="46">
        <f t="shared" si="5"/>
        <v>95.736000000000004</v>
      </c>
      <c r="V22" s="46">
        <f t="shared" si="6"/>
        <v>3.9889999999999999</v>
      </c>
      <c r="W22" s="96">
        <v>6.9</v>
      </c>
      <c r="X22" s="96">
        <f>W22</f>
        <v>6.9</v>
      </c>
      <c r="Y22" s="97" t="s">
        <v>168</v>
      </c>
      <c r="Z22" s="159">
        <v>1048</v>
      </c>
      <c r="AA22" s="159">
        <v>0</v>
      </c>
      <c r="AB22" s="159">
        <v>1187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15143542</v>
      </c>
      <c r="AJ22" s="45">
        <f t="shared" si="7"/>
        <v>1236</v>
      </c>
      <c r="AK22" s="48">
        <f t="shared" si="8"/>
        <v>309.85209325645525</v>
      </c>
      <c r="AL22" s="156">
        <v>1</v>
      </c>
      <c r="AM22" s="156">
        <v>0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76</v>
      </c>
      <c r="H23" s="155">
        <f t="shared" si="0"/>
        <v>53.521126760563384</v>
      </c>
      <c r="I23" s="155">
        <v>75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92370815</v>
      </c>
      <c r="T23" s="45">
        <f t="shared" si="4"/>
        <v>4311</v>
      </c>
      <c r="U23" s="46">
        <f>T23*24/1000</f>
        <v>103.464</v>
      </c>
      <c r="V23" s="46">
        <f t="shared" si="6"/>
        <v>4.3109999999999999</v>
      </c>
      <c r="W23" s="96">
        <v>6.2</v>
      </c>
      <c r="X23" s="96">
        <f t="shared" si="1"/>
        <v>6.2</v>
      </c>
      <c r="Y23" s="97" t="s">
        <v>168</v>
      </c>
      <c r="Z23" s="159">
        <v>1047</v>
      </c>
      <c r="AA23" s="159">
        <v>0</v>
      </c>
      <c r="AB23" s="159">
        <v>1187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15144737</v>
      </c>
      <c r="AJ23" s="45">
        <f t="shared" si="7"/>
        <v>1195</v>
      </c>
      <c r="AK23" s="48">
        <f t="shared" si="8"/>
        <v>277.19786592437947</v>
      </c>
      <c r="AL23" s="156">
        <v>1</v>
      </c>
      <c r="AM23" s="156">
        <v>0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76</v>
      </c>
      <c r="H24" s="155">
        <f t="shared" si="0"/>
        <v>53.521126760563384</v>
      </c>
      <c r="I24" s="155">
        <v>74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92375050</v>
      </c>
      <c r="T24" s="45">
        <f t="shared" si="4"/>
        <v>4235</v>
      </c>
      <c r="U24" s="46">
        <f>T24*24/1000</f>
        <v>101.64</v>
      </c>
      <c r="V24" s="46">
        <f t="shared" si="6"/>
        <v>4.2350000000000003</v>
      </c>
      <c r="W24" s="96">
        <v>5.5</v>
      </c>
      <c r="X24" s="96">
        <f t="shared" si="1"/>
        <v>5.5</v>
      </c>
      <c r="Y24" s="97" t="s">
        <v>168</v>
      </c>
      <c r="Z24" s="159">
        <v>1046</v>
      </c>
      <c r="AA24" s="159">
        <v>0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15145998</v>
      </c>
      <c r="AJ24" s="45">
        <f t="shared" si="7"/>
        <v>1261</v>
      </c>
      <c r="AK24" s="48">
        <f t="shared" si="8"/>
        <v>297.75678866587953</v>
      </c>
      <c r="AL24" s="156">
        <v>1</v>
      </c>
      <c r="AM24" s="156">
        <v>0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76</v>
      </c>
      <c r="H25" s="155">
        <f>G25/1.42</f>
        <v>53.521126760563384</v>
      </c>
      <c r="I25" s="155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92379149</v>
      </c>
      <c r="T25" s="45">
        <f t="shared" si="4"/>
        <v>4099</v>
      </c>
      <c r="U25" s="46">
        <f t="shared" si="5"/>
        <v>98.376000000000005</v>
      </c>
      <c r="V25" s="46">
        <f t="shared" si="6"/>
        <v>4.0990000000000002</v>
      </c>
      <c r="W25" s="96">
        <v>5</v>
      </c>
      <c r="X25" s="96">
        <f t="shared" si="1"/>
        <v>5</v>
      </c>
      <c r="Y25" s="97" t="s">
        <v>168</v>
      </c>
      <c r="Z25" s="159">
        <v>1046</v>
      </c>
      <c r="AA25" s="159">
        <v>0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15147162</v>
      </c>
      <c r="AJ25" s="45">
        <f t="shared" si="7"/>
        <v>1164</v>
      </c>
      <c r="AK25" s="48">
        <f t="shared" si="8"/>
        <v>283.97170041473527</v>
      </c>
      <c r="AL25" s="156">
        <v>1</v>
      </c>
      <c r="AM25" s="156">
        <v>0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0.97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76</v>
      </c>
      <c r="H26" s="155">
        <f>G26/1.42</f>
        <v>53.521126760563384</v>
      </c>
      <c r="I26" s="155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92383465</v>
      </c>
      <c r="T26" s="45">
        <f t="shared" si="4"/>
        <v>4316</v>
      </c>
      <c r="U26" s="46">
        <f t="shared" si="5"/>
        <v>103.584</v>
      </c>
      <c r="V26" s="46">
        <f t="shared" si="6"/>
        <v>4.3159999999999998</v>
      </c>
      <c r="W26" s="96">
        <v>4.4000000000000004</v>
      </c>
      <c r="X26" s="96">
        <f t="shared" si="1"/>
        <v>4.4000000000000004</v>
      </c>
      <c r="Y26" s="97" t="s">
        <v>168</v>
      </c>
      <c r="Z26" s="159">
        <v>1026</v>
      </c>
      <c r="AA26" s="159">
        <v>0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15148332</v>
      </c>
      <c r="AJ26" s="45">
        <f t="shared" si="7"/>
        <v>1170</v>
      </c>
      <c r="AK26" s="48">
        <f t="shared" si="8"/>
        <v>271.08433734939763</v>
      </c>
      <c r="AL26" s="156">
        <v>1</v>
      </c>
      <c r="AM26" s="156">
        <v>0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77</v>
      </c>
      <c r="H27" s="155">
        <f t="shared" si="0"/>
        <v>54.225352112676056</v>
      </c>
      <c r="I27" s="155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92388343</v>
      </c>
      <c r="T27" s="45">
        <f t="shared" si="4"/>
        <v>4878</v>
      </c>
      <c r="U27" s="46">
        <f t="shared" si="5"/>
        <v>117.072</v>
      </c>
      <c r="V27" s="46">
        <f t="shared" si="6"/>
        <v>4.8780000000000001</v>
      </c>
      <c r="W27" s="96">
        <v>3.9</v>
      </c>
      <c r="X27" s="96">
        <f t="shared" si="1"/>
        <v>3.9</v>
      </c>
      <c r="Y27" s="97" t="s">
        <v>168</v>
      </c>
      <c r="Z27" s="159">
        <v>1015</v>
      </c>
      <c r="AA27" s="159">
        <v>0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15149586</v>
      </c>
      <c r="AJ27" s="45">
        <f>IF(ISBLANK(AI27),"-",AI27-AI26)</f>
        <v>1254</v>
      </c>
      <c r="AK27" s="48">
        <f t="shared" si="8"/>
        <v>257.07257072570724</v>
      </c>
      <c r="AL27" s="156">
        <v>1</v>
      </c>
      <c r="AM27" s="156">
        <v>0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75</v>
      </c>
      <c r="H28" s="155">
        <f t="shared" si="0"/>
        <v>52.816901408450704</v>
      </c>
      <c r="I28" s="155">
        <v>74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92392643</v>
      </c>
      <c r="T28" s="45">
        <f t="shared" si="4"/>
        <v>4300</v>
      </c>
      <c r="U28" s="46">
        <f t="shared" si="5"/>
        <v>103.2</v>
      </c>
      <c r="V28" s="46">
        <f t="shared" si="6"/>
        <v>4.3</v>
      </c>
      <c r="W28" s="96">
        <v>3.5</v>
      </c>
      <c r="X28" s="96">
        <f t="shared" si="1"/>
        <v>3.5</v>
      </c>
      <c r="Y28" s="97" t="s">
        <v>168</v>
      </c>
      <c r="Z28" s="159">
        <v>1016</v>
      </c>
      <c r="AA28" s="159">
        <v>0</v>
      </c>
      <c r="AB28" s="159">
        <v>1187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15150700</v>
      </c>
      <c r="AJ28" s="45">
        <f t="shared" si="7"/>
        <v>1114</v>
      </c>
      <c r="AK28" s="48">
        <f>AJ27/V28</f>
        <v>291.62790697674421</v>
      </c>
      <c r="AL28" s="156">
        <v>1</v>
      </c>
      <c r="AM28" s="156">
        <v>0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75</v>
      </c>
      <c r="H29" s="155">
        <f t="shared" si="0"/>
        <v>52.816901408450704</v>
      </c>
      <c r="I29" s="155">
        <v>74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 t="s">
        <v>212</v>
      </c>
      <c r="R29" s="158"/>
      <c r="S29" s="158">
        <v>92397223</v>
      </c>
      <c r="T29" s="45">
        <f t="shared" si="4"/>
        <v>4580</v>
      </c>
      <c r="U29" s="46">
        <f t="shared" si="5"/>
        <v>109.92</v>
      </c>
      <c r="V29" s="46">
        <f t="shared" si="6"/>
        <v>4.58</v>
      </c>
      <c r="W29" s="96">
        <v>3.2</v>
      </c>
      <c r="X29" s="96">
        <f t="shared" si="1"/>
        <v>3.2</v>
      </c>
      <c r="Y29" s="97" t="s">
        <v>168</v>
      </c>
      <c r="Z29" s="159">
        <v>1015</v>
      </c>
      <c r="AA29" s="159">
        <v>0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15151875</v>
      </c>
      <c r="AJ29" s="45">
        <f t="shared" si="7"/>
        <v>1175</v>
      </c>
      <c r="AK29" s="48">
        <f>AJ28/V29</f>
        <v>243.23144104803492</v>
      </c>
      <c r="AL29" s="156">
        <v>1</v>
      </c>
      <c r="AM29" s="156">
        <v>0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1">
        <v>1.05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 t="s">
        <v>212</v>
      </c>
      <c r="E30" s="155" t="e">
        <f t="shared" si="2"/>
        <v>#VALUE!</v>
      </c>
      <c r="F30" s="155">
        <v>-2</v>
      </c>
      <c r="G30" s="118">
        <v>74</v>
      </c>
      <c r="H30" s="155">
        <f t="shared" si="0"/>
        <v>52.112676056338032</v>
      </c>
      <c r="I30" s="155">
        <v>73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 t="s">
        <v>212</v>
      </c>
      <c r="R30" s="158"/>
      <c r="S30" s="158">
        <v>92401699</v>
      </c>
      <c r="T30" s="45">
        <f t="shared" si="4"/>
        <v>4476</v>
      </c>
      <c r="U30" s="46">
        <f t="shared" si="5"/>
        <v>107.42400000000001</v>
      </c>
      <c r="V30" s="46">
        <f t="shared" si="6"/>
        <v>4.476</v>
      </c>
      <c r="W30" s="96">
        <v>2.9</v>
      </c>
      <c r="X30" s="96">
        <f t="shared" si="1"/>
        <v>2.9</v>
      </c>
      <c r="Y30" s="97" t="s">
        <v>168</v>
      </c>
      <c r="Z30" s="159">
        <v>1014</v>
      </c>
      <c r="AA30" s="159">
        <v>0</v>
      </c>
      <c r="AB30" s="159">
        <v>1186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15153039</v>
      </c>
      <c r="AJ30" s="45">
        <f t="shared" si="7"/>
        <v>1164</v>
      </c>
      <c r="AK30" s="48">
        <f t="shared" si="8"/>
        <v>260.05361930294907</v>
      </c>
      <c r="AL30" s="156">
        <v>1</v>
      </c>
      <c r="AM30" s="156">
        <v>0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 t="s">
        <v>212</v>
      </c>
      <c r="E31" s="155" t="e">
        <f t="shared" si="2"/>
        <v>#VALUE!</v>
      </c>
      <c r="F31" s="155">
        <v>-3</v>
      </c>
      <c r="G31" s="118">
        <v>74</v>
      </c>
      <c r="H31" s="155">
        <f t="shared" si="0"/>
        <v>52.112676056338032</v>
      </c>
      <c r="I31" s="155">
        <v>73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 t="s">
        <v>212</v>
      </c>
      <c r="R31" s="158"/>
      <c r="S31" s="158">
        <v>92406275</v>
      </c>
      <c r="T31" s="45">
        <f t="shared" si="4"/>
        <v>4576</v>
      </c>
      <c r="U31" s="46">
        <f t="shared" si="5"/>
        <v>109.824</v>
      </c>
      <c r="V31" s="46">
        <f t="shared" si="6"/>
        <v>4.5759999999999996</v>
      </c>
      <c r="W31" s="96">
        <v>2.5</v>
      </c>
      <c r="X31" s="96">
        <f t="shared" si="1"/>
        <v>2.5</v>
      </c>
      <c r="Y31" s="97" t="s">
        <v>168</v>
      </c>
      <c r="Z31" s="159">
        <v>1016</v>
      </c>
      <c r="AA31" s="159">
        <v>0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15154221</v>
      </c>
      <c r="AJ31" s="45">
        <f t="shared" si="7"/>
        <v>1182</v>
      </c>
      <c r="AK31" s="48">
        <f t="shared" si="8"/>
        <v>258.30419580419584</v>
      </c>
      <c r="AL31" s="156">
        <v>1</v>
      </c>
      <c r="AM31" s="156">
        <v>0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74</v>
      </c>
      <c r="H32" s="155">
        <f t="shared" si="0"/>
        <v>52.112676056338032</v>
      </c>
      <c r="I32" s="155">
        <v>73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92410996</v>
      </c>
      <c r="T32" s="45">
        <f t="shared" si="4"/>
        <v>4721</v>
      </c>
      <c r="U32" s="46">
        <f t="shared" si="5"/>
        <v>113.304</v>
      </c>
      <c r="V32" s="46">
        <f t="shared" si="6"/>
        <v>4.7210000000000001</v>
      </c>
      <c r="W32" s="96">
        <v>2.2000000000000002</v>
      </c>
      <c r="X32" s="96">
        <f t="shared" si="1"/>
        <v>2.2000000000000002</v>
      </c>
      <c r="Y32" s="97" t="s">
        <v>168</v>
      </c>
      <c r="Z32" s="159">
        <v>1015</v>
      </c>
      <c r="AA32" s="159">
        <v>0</v>
      </c>
      <c r="AB32" s="159">
        <v>1188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15155377</v>
      </c>
      <c r="AJ32" s="45">
        <f t="shared" si="7"/>
        <v>1156</v>
      </c>
      <c r="AK32" s="48">
        <f t="shared" si="8"/>
        <v>244.86337640330439</v>
      </c>
      <c r="AL32" s="156">
        <v>1</v>
      </c>
      <c r="AM32" s="156">
        <v>0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5</v>
      </c>
      <c r="G33" s="118">
        <v>76</v>
      </c>
      <c r="H33" s="155">
        <f t="shared" si="0"/>
        <v>53.521126760563384</v>
      </c>
      <c r="I33" s="155">
        <v>74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127</v>
      </c>
      <c r="R33" s="158"/>
      <c r="S33" s="158">
        <v>92415974</v>
      </c>
      <c r="T33" s="45">
        <f t="shared" si="4"/>
        <v>4978</v>
      </c>
      <c r="U33" s="46">
        <f t="shared" si="5"/>
        <v>119.47199999999999</v>
      </c>
      <c r="V33" s="46">
        <f t="shared" si="6"/>
        <v>4.9779999999999998</v>
      </c>
      <c r="W33" s="96">
        <v>1.9</v>
      </c>
      <c r="X33" s="96">
        <f t="shared" si="1"/>
        <v>1.9</v>
      </c>
      <c r="Y33" s="97" t="s">
        <v>168</v>
      </c>
      <c r="Z33" s="159">
        <v>1015</v>
      </c>
      <c r="AA33" s="159">
        <v>0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15156579</v>
      </c>
      <c r="AJ33" s="45">
        <f t="shared" si="7"/>
        <v>1202</v>
      </c>
      <c r="AK33" s="48">
        <f t="shared" si="8"/>
        <v>241.46243471273604</v>
      </c>
      <c r="AL33" s="156">
        <v>1</v>
      </c>
      <c r="AM33" s="156">
        <v>0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 t="s">
        <v>212</v>
      </c>
      <c r="E34" s="155" t="e">
        <f t="shared" si="2"/>
        <v>#VALUE!</v>
      </c>
      <c r="F34" s="155">
        <v>6</v>
      </c>
      <c r="G34" s="118">
        <v>75</v>
      </c>
      <c r="H34" s="155">
        <f t="shared" si="0"/>
        <v>52.816901408450704</v>
      </c>
      <c r="I34" s="155">
        <v>75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 t="s">
        <v>212</v>
      </c>
      <c r="R34" s="158"/>
      <c r="S34" s="158">
        <v>92420773</v>
      </c>
      <c r="T34" s="45">
        <f t="shared" si="4"/>
        <v>4799</v>
      </c>
      <c r="U34" s="46">
        <f t="shared" si="5"/>
        <v>115.176</v>
      </c>
      <c r="V34" s="46">
        <f t="shared" si="6"/>
        <v>4.7990000000000004</v>
      </c>
      <c r="W34" s="96">
        <v>2.1</v>
      </c>
      <c r="X34" s="96">
        <f t="shared" si="1"/>
        <v>2.1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15157722</v>
      </c>
      <c r="AJ34" s="45">
        <f t="shared" si="7"/>
        <v>1143</v>
      </c>
      <c r="AK34" s="48">
        <f t="shared" si="8"/>
        <v>238.17461971244006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0.3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 t="s">
        <v>212</v>
      </c>
      <c r="E35" s="155" t="e">
        <f t="shared" si="2"/>
        <v>#VALUE!</v>
      </c>
      <c r="F35" s="155">
        <v>6</v>
      </c>
      <c r="G35" s="118">
        <v>75</v>
      </c>
      <c r="H35" s="155">
        <f t="shared" si="0"/>
        <v>52.816901408450704</v>
      </c>
      <c r="I35" s="155">
        <v>76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 t="s">
        <v>212</v>
      </c>
      <c r="R35" s="158"/>
      <c r="S35" s="158">
        <v>92425511</v>
      </c>
      <c r="T35" s="45">
        <f t="shared" si="4"/>
        <v>4738</v>
      </c>
      <c r="U35" s="46">
        <f t="shared" si="5"/>
        <v>113.712</v>
      </c>
      <c r="V35" s="46">
        <f t="shared" si="6"/>
        <v>4.7380000000000004</v>
      </c>
      <c r="W35" s="96">
        <v>2.4</v>
      </c>
      <c r="X35" s="96">
        <f t="shared" si="1"/>
        <v>2.4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15158777</v>
      </c>
      <c r="AJ35" s="45">
        <f t="shared" si="7"/>
        <v>1055</v>
      </c>
      <c r="AK35" s="48">
        <f t="shared" si="8"/>
        <v>222.66779231743351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0.3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99816</v>
      </c>
      <c r="U36" s="46">
        <f t="shared" si="5"/>
        <v>2395.5839999999998</v>
      </c>
      <c r="V36" s="46">
        <f t="shared" si="6"/>
        <v>99.816000000000003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27833</v>
      </c>
      <c r="AK36" s="61">
        <f>$AJ$36/$V36</f>
        <v>278.843071251102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0.97833333333333317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208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266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265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156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157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268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4" t="s">
        <v>269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270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159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271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tr">
        <f>'APR 6'!$B$54</f>
        <v>TARGET DISCHARGE PRESSURE SET TO 78 PSI @ 5:01 PM TO 7:01 PM AS PER SCHEDULE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tr">
        <f>'[2]FEB 6'!$B$54</f>
        <v>TARGET DISCHARGE PRESSURE SET TO 76 PSI @ 7:01 PM TO 8:01 PM AS PER SCHEDULE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162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 t="s">
        <v>248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 t="s">
        <v>163</v>
      </c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 t="s">
        <v>181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H12:I35 T12:V35 E12:F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R4:W4" name="Range1_16_1_1_1_1_1_1_2_2_2_2_2_2_2_2_2_2_2_2_2_2_2_2_2_2_2_2_2_2_2_1_2_2_2_2_2_2_2_2_2_2_3_2_2_2_2_2_2_2_2_2_2_1_1_1_1_2_2_1_1_1_1_1_1_1_1_1_1_1_1"/>
    <protectedRange sqref="R5:W5" name="Range1_16_1_1_1_1_1_1_2_2_2_2_2_2_2_2_2_2_2_2_2_2_2_2_2_2_2_2_2_2_2_1_2_2_2_2_2_2_2_2_2_2_3_2_2_2_2_2_2_2_2_2_2_1_1_1_1_2_2_1_1_1_1_1_1_1_1_1_1_1_1_1_2_1_1_1_1_1_1_2_1_1_1_1_2_1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35" priority="5" operator="containsText" text="N/A">
      <formula>NOT(ISERROR(SEARCH("N/A",Z12)))</formula>
    </cfRule>
    <cfRule type="cellIs" dxfId="134" priority="17" operator="equal">
      <formula>0</formula>
    </cfRule>
  </conditionalFormatting>
  <conditionalFormatting sqref="Z12:AG35">
    <cfRule type="cellIs" dxfId="133" priority="16" operator="greaterThanOrEqual">
      <formula>1185</formula>
    </cfRule>
  </conditionalFormatting>
  <conditionalFormatting sqref="Z12:AG35">
    <cfRule type="cellIs" dxfId="132" priority="15" operator="between">
      <formula>0.1</formula>
      <formula>1184</formula>
    </cfRule>
  </conditionalFormatting>
  <conditionalFormatting sqref="Z8:Z9 AT12:AT35 AL36:AQ36 AL12:AR35">
    <cfRule type="cellIs" dxfId="131" priority="14" operator="equal">
      <formula>0</formula>
    </cfRule>
  </conditionalFormatting>
  <conditionalFormatting sqref="Z8:Z9 AT12:AT35 AL36:AQ36 AL12:AR35">
    <cfRule type="cellIs" dxfId="130" priority="13" operator="greaterThan">
      <formula>1179</formula>
    </cfRule>
  </conditionalFormatting>
  <conditionalFormatting sqref="Z8:Z9 AT12:AT35 AL36:AQ36 AL12:AR35">
    <cfRule type="cellIs" dxfId="129" priority="12" operator="greaterThan">
      <formula>99</formula>
    </cfRule>
  </conditionalFormatting>
  <conditionalFormatting sqref="Z8:Z9 AT12:AT35 AL36:AQ36 AL12:AR35">
    <cfRule type="cellIs" dxfId="128" priority="11" operator="greaterThan">
      <formula>0.99</formula>
    </cfRule>
  </conditionalFormatting>
  <conditionalFormatting sqref="AD8:AD9">
    <cfRule type="cellIs" dxfId="127" priority="10" operator="equal">
      <formula>0</formula>
    </cfRule>
  </conditionalFormatting>
  <conditionalFormatting sqref="AD8:AD9">
    <cfRule type="cellIs" dxfId="126" priority="9" operator="greaterThan">
      <formula>1179</formula>
    </cfRule>
  </conditionalFormatting>
  <conditionalFormatting sqref="AD8:AD9">
    <cfRule type="cellIs" dxfId="125" priority="8" operator="greaterThan">
      <formula>99</formula>
    </cfRule>
  </conditionalFormatting>
  <conditionalFormatting sqref="AD8:AD9">
    <cfRule type="cellIs" dxfId="124" priority="7" operator="greaterThan">
      <formula>0.99</formula>
    </cfRule>
  </conditionalFormatting>
  <conditionalFormatting sqref="AK12:AK35">
    <cfRule type="cellIs" dxfId="123" priority="6" operator="greaterThan">
      <formula>$AK$8</formula>
    </cfRule>
  </conditionalFormatting>
  <conditionalFormatting sqref="AS12:AS35">
    <cfRule type="containsText" dxfId="122" priority="1" operator="containsText" text="N/A">
      <formula>NOT(ISERROR(SEARCH("N/A",AS12)))</formula>
    </cfRule>
    <cfRule type="cellIs" dxfId="121" priority="4" operator="equal">
      <formula>0</formula>
    </cfRule>
  </conditionalFormatting>
  <conditionalFormatting sqref="AS12:AS35">
    <cfRule type="cellIs" dxfId="120" priority="3" operator="greaterThanOrEqual">
      <formula>1185</formula>
    </cfRule>
  </conditionalFormatting>
  <conditionalFormatting sqref="AS12:AS35">
    <cfRule type="cellIs" dxfId="119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7030A0"/>
  </sheetPr>
  <dimension ref="A2:BB87"/>
  <sheetViews>
    <sheetView topLeftCell="A52"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151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173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9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2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24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43214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27624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25"/>
      <c r="C9" s="226"/>
      <c r="D9" s="227"/>
      <c r="E9" s="228"/>
      <c r="F9" s="228"/>
      <c r="G9" s="228"/>
      <c r="H9" s="228"/>
      <c r="I9" s="229"/>
      <c r="J9" s="122"/>
      <c r="K9" s="227"/>
      <c r="L9" s="228"/>
      <c r="M9" s="229"/>
      <c r="N9" s="29"/>
      <c r="O9" s="29"/>
      <c r="P9" s="29"/>
      <c r="Q9" s="122"/>
      <c r="R9" s="122"/>
      <c r="S9" s="122"/>
      <c r="T9" s="123"/>
      <c r="U9" s="124"/>
      <c r="V9" s="125"/>
      <c r="W9" s="227"/>
      <c r="X9" s="229"/>
      <c r="Y9" s="30"/>
      <c r="Z9" s="222"/>
      <c r="AA9" s="126"/>
      <c r="AB9" s="127"/>
      <c r="AC9" s="127"/>
      <c r="AD9" s="126"/>
      <c r="AE9" s="126"/>
      <c r="AF9" s="128"/>
      <c r="AG9" s="22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20" t="s">
        <v>51</v>
      </c>
      <c r="X10" s="220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8" t="s">
        <v>55</v>
      </c>
      <c r="AI10" s="218" t="s">
        <v>56</v>
      </c>
      <c r="AJ10" s="277" t="s">
        <v>57</v>
      </c>
      <c r="AK10" s="292" t="s">
        <v>58</v>
      </c>
      <c r="AL10" s="220" t="s">
        <v>59</v>
      </c>
      <c r="AM10" s="220" t="s">
        <v>60</v>
      </c>
      <c r="AN10" s="220" t="s">
        <v>61</v>
      </c>
      <c r="AO10" s="220" t="s">
        <v>62</v>
      </c>
      <c r="AP10" s="220" t="s">
        <v>63</v>
      </c>
      <c r="AQ10" s="220" t="s">
        <v>125</v>
      </c>
      <c r="AR10" s="220" t="s">
        <v>64</v>
      </c>
      <c r="AS10" s="220" t="s">
        <v>65</v>
      </c>
      <c r="AT10" s="275" t="s">
        <v>66</v>
      </c>
      <c r="AU10" s="220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0" t="s">
        <v>72</v>
      </c>
      <c r="C11" s="220" t="s">
        <v>73</v>
      </c>
      <c r="D11" s="220" t="s">
        <v>74</v>
      </c>
      <c r="E11" s="220" t="s">
        <v>75</v>
      </c>
      <c r="F11" s="220" t="s">
        <v>128</v>
      </c>
      <c r="G11" s="220" t="s">
        <v>74</v>
      </c>
      <c r="H11" s="220" t="s">
        <v>75</v>
      </c>
      <c r="I11" s="220" t="s">
        <v>128</v>
      </c>
      <c r="J11" s="272"/>
      <c r="K11" s="220" t="s">
        <v>75</v>
      </c>
      <c r="L11" s="220" t="s">
        <v>75</v>
      </c>
      <c r="M11" s="220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23'!S35</f>
        <v>92425511</v>
      </c>
      <c r="T11" s="285"/>
      <c r="U11" s="286"/>
      <c r="V11" s="287"/>
      <c r="W11" s="220" t="s">
        <v>75</v>
      </c>
      <c r="X11" s="220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23'!AI35</f>
        <v>15158777</v>
      </c>
      <c r="AJ11" s="277"/>
      <c r="AK11" s="293"/>
      <c r="AL11" s="220" t="s">
        <v>84</v>
      </c>
      <c r="AM11" s="220" t="s">
        <v>84</v>
      </c>
      <c r="AN11" s="220" t="s">
        <v>84</v>
      </c>
      <c r="AO11" s="220" t="s">
        <v>84</v>
      </c>
      <c r="AP11" s="220" t="s">
        <v>84</v>
      </c>
      <c r="AQ11" s="220" t="s">
        <v>84</v>
      </c>
      <c r="AR11" s="220" t="s">
        <v>84</v>
      </c>
      <c r="AS11" s="1"/>
      <c r="AT11" s="276"/>
      <c r="AU11" s="221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6</v>
      </c>
      <c r="G12" s="118">
        <v>70</v>
      </c>
      <c r="H12" s="155">
        <f t="shared" ref="H12:H35" si="0">G12/1.42</f>
        <v>49.295774647887328</v>
      </c>
      <c r="I12" s="155">
        <v>73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143</v>
      </c>
      <c r="R12" s="158"/>
      <c r="S12" s="158">
        <v>92429887</v>
      </c>
      <c r="T12" s="45">
        <f>IF(ISBLANK(S12),"-",S12-S11)</f>
        <v>4376</v>
      </c>
      <c r="U12" s="46">
        <f>T12*24/1000</f>
        <v>105.024</v>
      </c>
      <c r="V12" s="46">
        <f>T12/1000</f>
        <v>4.3760000000000003</v>
      </c>
      <c r="W12" s="96">
        <v>3.7</v>
      </c>
      <c r="X12" s="96">
        <f t="shared" ref="X12:X35" si="1">W12</f>
        <v>3.7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15159895</v>
      </c>
      <c r="AJ12" s="45">
        <f>IF(ISBLANK(AI12),"-",AI12-AI11)</f>
        <v>1118</v>
      </c>
      <c r="AK12" s="48">
        <f>AJ12/V12</f>
        <v>255.48446069469833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212</v>
      </c>
      <c r="E13" s="155" t="e">
        <f t="shared" ref="E13:E35" si="2">D13/1.42</f>
        <v>#VALUE!</v>
      </c>
      <c r="F13" s="155">
        <v>7</v>
      </c>
      <c r="G13" s="118">
        <v>70</v>
      </c>
      <c r="H13" s="155">
        <f t="shared" si="0"/>
        <v>49.295774647887328</v>
      </c>
      <c r="I13" s="155">
        <v>74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 t="s">
        <v>212</v>
      </c>
      <c r="R13" s="158"/>
      <c r="S13" s="158">
        <v>92434115</v>
      </c>
      <c r="T13" s="45">
        <f t="shared" ref="T13:T35" si="4">IF(ISBLANK(S13),"-",S13-S12)</f>
        <v>4228</v>
      </c>
      <c r="U13" s="46">
        <f t="shared" ref="U13:U36" si="5">T13*24/1000</f>
        <v>101.47199999999999</v>
      </c>
      <c r="V13" s="46">
        <f t="shared" ref="V13:V36" si="6">T13/1000</f>
        <v>4.2279999999999998</v>
      </c>
      <c r="W13" s="96">
        <v>5.5</v>
      </c>
      <c r="X13" s="96">
        <f t="shared" si="1"/>
        <v>5.5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15161021</v>
      </c>
      <c r="AJ13" s="45">
        <f t="shared" ref="AJ13:AJ35" si="7">IF(ISBLANK(AI13),"-",AI13-AI12)</f>
        <v>1126</v>
      </c>
      <c r="AK13" s="48">
        <f t="shared" ref="AK13:AK35" si="8">AJ13/V13</f>
        <v>266.31977294228949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7</v>
      </c>
      <c r="G14" s="118">
        <v>70</v>
      </c>
      <c r="H14" s="155">
        <f t="shared" si="0"/>
        <v>49.295774647887328</v>
      </c>
      <c r="I14" s="155">
        <v>75</v>
      </c>
      <c r="J14" s="41" t="s">
        <v>88</v>
      </c>
      <c r="K14" s="41">
        <f t="shared" si="3"/>
        <v>44.366197183098592</v>
      </c>
      <c r="L14" s="42">
        <f>(G14-5)/1.42</f>
        <v>45.774647887323944</v>
      </c>
      <c r="M14" s="41">
        <f>L14+(6/1.42)</f>
        <v>50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92438374</v>
      </c>
      <c r="T14" s="45">
        <f t="shared" si="4"/>
        <v>4259</v>
      </c>
      <c r="U14" s="46">
        <f t="shared" si="5"/>
        <v>102.21599999999999</v>
      </c>
      <c r="V14" s="46">
        <f t="shared" si="6"/>
        <v>4.2590000000000003</v>
      </c>
      <c r="W14" s="96">
        <v>6.9</v>
      </c>
      <c r="X14" s="96">
        <f t="shared" si="1"/>
        <v>6.9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15162124</v>
      </c>
      <c r="AJ14" s="45">
        <f t="shared" si="7"/>
        <v>1103</v>
      </c>
      <c r="AK14" s="48">
        <f t="shared" si="8"/>
        <v>258.98098145104484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212</v>
      </c>
      <c r="E15" s="155" t="e">
        <f t="shared" si="2"/>
        <v>#VALUE!</v>
      </c>
      <c r="F15" s="155">
        <v>8</v>
      </c>
      <c r="G15" s="118">
        <v>68</v>
      </c>
      <c r="H15" s="155">
        <f t="shared" si="0"/>
        <v>47.887323943661976</v>
      </c>
      <c r="I15" s="155">
        <v>79</v>
      </c>
      <c r="J15" s="41" t="s">
        <v>88</v>
      </c>
      <c r="K15" s="41">
        <f t="shared" si="3"/>
        <v>42.95774647887324</v>
      </c>
      <c r="L15" s="42">
        <f>(G15-5)/1.42</f>
        <v>44.366197183098592</v>
      </c>
      <c r="M15" s="41">
        <f>L15+(6/1.42)</f>
        <v>48.591549295774648</v>
      </c>
      <c r="N15" s="43">
        <v>14</v>
      </c>
      <c r="O15" s="44" t="s">
        <v>89</v>
      </c>
      <c r="P15" s="44">
        <v>12.8</v>
      </c>
      <c r="Q15" s="158" t="s">
        <v>212</v>
      </c>
      <c r="R15" s="158"/>
      <c r="S15" s="158">
        <v>92442802</v>
      </c>
      <c r="T15" s="45">
        <f t="shared" si="4"/>
        <v>4428</v>
      </c>
      <c r="U15" s="46">
        <f t="shared" si="5"/>
        <v>106.27200000000001</v>
      </c>
      <c r="V15" s="46">
        <f t="shared" si="6"/>
        <v>4.4279999999999999</v>
      </c>
      <c r="W15" s="96">
        <v>8.6</v>
      </c>
      <c r="X15" s="96">
        <f t="shared" si="1"/>
        <v>8.6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15163241</v>
      </c>
      <c r="AJ15" s="45">
        <f t="shared" si="7"/>
        <v>1117</v>
      </c>
      <c r="AK15" s="48">
        <f t="shared" si="8"/>
        <v>252.2583559168925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212</v>
      </c>
      <c r="E16" s="155" t="e">
        <f t="shared" si="2"/>
        <v>#VALUE!</v>
      </c>
      <c r="F16" s="155">
        <v>9</v>
      </c>
      <c r="G16" s="118">
        <v>80</v>
      </c>
      <c r="H16" s="155">
        <f t="shared" si="0"/>
        <v>56.338028169014088</v>
      </c>
      <c r="I16" s="155">
        <v>80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 t="s">
        <v>212</v>
      </c>
      <c r="R16" s="158"/>
      <c r="S16" s="158">
        <v>92446244</v>
      </c>
      <c r="T16" s="45">
        <f t="shared" si="4"/>
        <v>3442</v>
      </c>
      <c r="U16" s="46">
        <f t="shared" si="5"/>
        <v>82.608000000000004</v>
      </c>
      <c r="V16" s="46">
        <f t="shared" si="6"/>
        <v>3.4420000000000002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15164318</v>
      </c>
      <c r="AJ16" s="45">
        <f t="shared" si="7"/>
        <v>1077</v>
      </c>
      <c r="AK16" s="48">
        <f t="shared" si="8"/>
        <v>312.89947704822777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76</v>
      </c>
      <c r="H17" s="155">
        <f t="shared" si="0"/>
        <v>53.521126760563384</v>
      </c>
      <c r="I17" s="155">
        <v>80</v>
      </c>
      <c r="J17" s="41" t="s">
        <v>88</v>
      </c>
      <c r="K17" s="41">
        <f t="shared" si="3"/>
        <v>52.112676056338032</v>
      </c>
      <c r="L17" s="42">
        <f t="shared" ref="L17:L26" si="10">G17/1.42</f>
        <v>53.521126760563384</v>
      </c>
      <c r="M17" s="41">
        <f>L17+1.42</f>
        <v>54.941126760563385</v>
      </c>
      <c r="N17" s="43">
        <v>19</v>
      </c>
      <c r="O17" s="44" t="s">
        <v>100</v>
      </c>
      <c r="P17" s="44">
        <v>13.1</v>
      </c>
      <c r="Q17" s="158">
        <v>134</v>
      </c>
      <c r="R17" s="158"/>
      <c r="S17" s="158">
        <v>92450076</v>
      </c>
      <c r="T17" s="45">
        <f t="shared" si="4"/>
        <v>3832</v>
      </c>
      <c r="U17" s="46">
        <f t="shared" si="5"/>
        <v>91.968000000000004</v>
      </c>
      <c r="V17" s="46">
        <f t="shared" si="6"/>
        <v>3.8319999999999999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/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15165392</v>
      </c>
      <c r="AJ17" s="45">
        <f t="shared" si="7"/>
        <v>1074</v>
      </c>
      <c r="AK17" s="48">
        <f t="shared" si="8"/>
        <v>280.27139874739044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1.02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78</v>
      </c>
      <c r="H18" s="155">
        <f t="shared" si="0"/>
        <v>54.929577464788736</v>
      </c>
      <c r="I18" s="155">
        <v>76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130</v>
      </c>
      <c r="R18" s="158"/>
      <c r="S18" s="158">
        <v>92454812</v>
      </c>
      <c r="T18" s="45">
        <f t="shared" si="4"/>
        <v>4736</v>
      </c>
      <c r="U18" s="46">
        <f t="shared" si="5"/>
        <v>113.664</v>
      </c>
      <c r="V18" s="46">
        <f t="shared" si="6"/>
        <v>4.7359999999999998</v>
      </c>
      <c r="W18" s="96">
        <v>8.9</v>
      </c>
      <c r="X18" s="96">
        <f t="shared" si="1"/>
        <v>8.9</v>
      </c>
      <c r="Y18" s="97" t="s">
        <v>168</v>
      </c>
      <c r="Z18" s="159">
        <v>0</v>
      </c>
      <c r="AA18" s="159">
        <v>1047</v>
      </c>
      <c r="AB18" s="159">
        <v>1187</v>
      </c>
      <c r="AC18" s="159"/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15166676</v>
      </c>
      <c r="AJ18" s="45">
        <f t="shared" si="7"/>
        <v>1284</v>
      </c>
      <c r="AK18" s="48">
        <f t="shared" si="8"/>
        <v>271.1148648648649</v>
      </c>
      <c r="AL18" s="156">
        <v>0</v>
      </c>
      <c r="AM18" s="156">
        <v>1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76</v>
      </c>
      <c r="H19" s="155">
        <f t="shared" si="0"/>
        <v>53.521126760563384</v>
      </c>
      <c r="I19" s="155">
        <v>76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8">
        <v>132</v>
      </c>
      <c r="R19" s="158"/>
      <c r="S19" s="158">
        <v>92459666</v>
      </c>
      <c r="T19" s="45">
        <f t="shared" si="4"/>
        <v>4854</v>
      </c>
      <c r="U19" s="46">
        <f>T19*24/1000</f>
        <v>116.496</v>
      </c>
      <c r="V19" s="46">
        <f t="shared" si="6"/>
        <v>4.8540000000000001</v>
      </c>
      <c r="W19" s="96">
        <v>8.1999999999999993</v>
      </c>
      <c r="X19" s="96">
        <f t="shared" si="1"/>
        <v>8.1999999999999993</v>
      </c>
      <c r="Y19" s="97" t="s">
        <v>168</v>
      </c>
      <c r="Z19" s="159">
        <v>0</v>
      </c>
      <c r="AA19" s="159">
        <v>1047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15167806</v>
      </c>
      <c r="AJ19" s="45">
        <f t="shared" si="7"/>
        <v>1130</v>
      </c>
      <c r="AK19" s="48">
        <f t="shared" si="8"/>
        <v>232.79769262463947</v>
      </c>
      <c r="AL19" s="156">
        <v>0</v>
      </c>
      <c r="AM19" s="156">
        <v>1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76</v>
      </c>
      <c r="H20" s="155">
        <f t="shared" si="0"/>
        <v>53.521126760563384</v>
      </c>
      <c r="I20" s="155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129</v>
      </c>
      <c r="R20" s="158"/>
      <c r="S20" s="158">
        <v>92463684</v>
      </c>
      <c r="T20" s="45">
        <f t="shared" si="4"/>
        <v>4018</v>
      </c>
      <c r="U20" s="46">
        <f t="shared" si="5"/>
        <v>96.432000000000002</v>
      </c>
      <c r="V20" s="46">
        <f t="shared" si="6"/>
        <v>4.0179999999999998</v>
      </c>
      <c r="W20" s="96">
        <v>7.5</v>
      </c>
      <c r="X20" s="96">
        <f t="shared" si="1"/>
        <v>7.5</v>
      </c>
      <c r="Y20" s="97" t="s">
        <v>168</v>
      </c>
      <c r="Z20" s="159">
        <v>0</v>
      </c>
      <c r="AA20" s="159">
        <v>1046</v>
      </c>
      <c r="AB20" s="159">
        <v>1187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15169014</v>
      </c>
      <c r="AJ20" s="45">
        <f t="shared" si="7"/>
        <v>1208</v>
      </c>
      <c r="AK20" s="48">
        <f t="shared" si="8"/>
        <v>300.64708810353409</v>
      </c>
      <c r="AL20" s="156">
        <v>0</v>
      </c>
      <c r="AM20" s="156">
        <v>1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77</v>
      </c>
      <c r="H21" s="155">
        <f t="shared" si="0"/>
        <v>54.225352112676056</v>
      </c>
      <c r="I21" s="155">
        <v>74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92467278</v>
      </c>
      <c r="T21" s="45">
        <f t="shared" si="4"/>
        <v>3594</v>
      </c>
      <c r="U21" s="46">
        <f t="shared" si="5"/>
        <v>86.256</v>
      </c>
      <c r="V21" s="46">
        <f t="shared" si="6"/>
        <v>3.5939999999999999</v>
      </c>
      <c r="W21" s="96">
        <v>6.8</v>
      </c>
      <c r="X21" s="96">
        <f t="shared" si="1"/>
        <v>6.8</v>
      </c>
      <c r="Y21" s="97" t="s">
        <v>168</v>
      </c>
      <c r="Z21" s="159">
        <v>0</v>
      </c>
      <c r="AA21" s="159">
        <v>1046</v>
      </c>
      <c r="AB21" s="159">
        <v>1186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15170202</v>
      </c>
      <c r="AJ21" s="45">
        <f t="shared" si="7"/>
        <v>1188</v>
      </c>
      <c r="AK21" s="48">
        <f t="shared" si="8"/>
        <v>330.55091819699499</v>
      </c>
      <c r="AL21" s="156">
        <v>0</v>
      </c>
      <c r="AM21" s="156">
        <v>1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1.08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76</v>
      </c>
      <c r="H22" s="155">
        <f t="shared" si="0"/>
        <v>53.521126760563384</v>
      </c>
      <c r="I22" s="155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92470768</v>
      </c>
      <c r="T22" s="45">
        <f t="shared" si="4"/>
        <v>3490</v>
      </c>
      <c r="U22" s="46">
        <f t="shared" si="5"/>
        <v>83.76</v>
      </c>
      <c r="V22" s="46">
        <f t="shared" si="6"/>
        <v>3.49</v>
      </c>
      <c r="W22" s="96">
        <v>6.2</v>
      </c>
      <c r="X22" s="96">
        <f>W22</f>
        <v>6.2</v>
      </c>
      <c r="Y22" s="97" t="s">
        <v>168</v>
      </c>
      <c r="Z22" s="159">
        <v>0</v>
      </c>
      <c r="AA22" s="159">
        <v>1046</v>
      </c>
      <c r="AB22" s="159">
        <v>1187</v>
      </c>
      <c r="AC22" s="159">
        <v>0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15171412</v>
      </c>
      <c r="AJ22" s="45">
        <f t="shared" si="7"/>
        <v>1210</v>
      </c>
      <c r="AK22" s="48">
        <f t="shared" si="8"/>
        <v>346.70487106017191</v>
      </c>
      <c r="AL22" s="156">
        <v>0</v>
      </c>
      <c r="AM22" s="156">
        <v>1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6</v>
      </c>
      <c r="G23" s="118">
        <v>75</v>
      </c>
      <c r="H23" s="155">
        <f t="shared" si="0"/>
        <v>52.816901408450704</v>
      </c>
      <c r="I23" s="155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92474294</v>
      </c>
      <c r="T23" s="45">
        <f t="shared" si="4"/>
        <v>3526</v>
      </c>
      <c r="U23" s="46">
        <f>T23*24/1000</f>
        <v>84.623999999999995</v>
      </c>
      <c r="V23" s="46">
        <f t="shared" si="6"/>
        <v>3.5259999999999998</v>
      </c>
      <c r="W23" s="96">
        <v>5.5</v>
      </c>
      <c r="X23" s="96">
        <f t="shared" si="1"/>
        <v>5.5</v>
      </c>
      <c r="Y23" s="97" t="s">
        <v>168</v>
      </c>
      <c r="Z23" s="159">
        <v>0</v>
      </c>
      <c r="AA23" s="159">
        <v>1037</v>
      </c>
      <c r="AB23" s="159">
        <v>1187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15172604</v>
      </c>
      <c r="AJ23" s="45">
        <f t="shared" si="7"/>
        <v>1192</v>
      </c>
      <c r="AK23" s="48">
        <f t="shared" si="8"/>
        <v>338.0601247872944</v>
      </c>
      <c r="AL23" s="156">
        <v>0</v>
      </c>
      <c r="AM23" s="156">
        <v>1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5</v>
      </c>
      <c r="G24" s="118">
        <v>75</v>
      </c>
      <c r="H24" s="155">
        <f t="shared" si="0"/>
        <v>52.816901408450704</v>
      </c>
      <c r="I24" s="155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92477942</v>
      </c>
      <c r="T24" s="45">
        <f t="shared" si="4"/>
        <v>3648</v>
      </c>
      <c r="U24" s="46">
        <f>T24*24/1000</f>
        <v>87.552000000000007</v>
      </c>
      <c r="V24" s="46">
        <f t="shared" si="6"/>
        <v>3.6480000000000001</v>
      </c>
      <c r="W24" s="96">
        <v>5</v>
      </c>
      <c r="X24" s="96">
        <f t="shared" si="1"/>
        <v>5</v>
      </c>
      <c r="Y24" s="97" t="s">
        <v>168</v>
      </c>
      <c r="Z24" s="159">
        <v>0</v>
      </c>
      <c r="AA24" s="159">
        <v>1036</v>
      </c>
      <c r="AB24" s="159">
        <v>1187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15173796</v>
      </c>
      <c r="AJ24" s="45">
        <f t="shared" si="7"/>
        <v>1192</v>
      </c>
      <c r="AK24" s="48">
        <f t="shared" si="8"/>
        <v>326.75438596491227</v>
      </c>
      <c r="AL24" s="156">
        <v>0</v>
      </c>
      <c r="AM24" s="156">
        <v>1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75</v>
      </c>
      <c r="H25" s="155">
        <f>G25/1.42</f>
        <v>52.816901408450704</v>
      </c>
      <c r="I25" s="155">
        <v>71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126</v>
      </c>
      <c r="R25" s="158"/>
      <c r="S25" s="158">
        <v>92482533</v>
      </c>
      <c r="T25" s="45">
        <f t="shared" si="4"/>
        <v>4591</v>
      </c>
      <c r="U25" s="46">
        <f t="shared" si="5"/>
        <v>110.184</v>
      </c>
      <c r="V25" s="46">
        <f t="shared" si="6"/>
        <v>4.5910000000000002</v>
      </c>
      <c r="W25" s="96">
        <v>4.4000000000000004</v>
      </c>
      <c r="X25" s="96">
        <f t="shared" si="1"/>
        <v>4.4000000000000004</v>
      </c>
      <c r="Y25" s="97" t="s">
        <v>168</v>
      </c>
      <c r="Z25" s="159">
        <v>0</v>
      </c>
      <c r="AA25" s="159">
        <v>1037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15175038</v>
      </c>
      <c r="AJ25" s="45">
        <f t="shared" si="7"/>
        <v>1242</v>
      </c>
      <c r="AK25" s="48">
        <f t="shared" si="8"/>
        <v>270.52929644957527</v>
      </c>
      <c r="AL25" s="156">
        <v>0</v>
      </c>
      <c r="AM25" s="156">
        <v>1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3</v>
      </c>
      <c r="G26" s="118">
        <v>75</v>
      </c>
      <c r="H26" s="155">
        <f>G26/1.42</f>
        <v>52.816901408450704</v>
      </c>
      <c r="I26" s="155">
        <v>71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92486581</v>
      </c>
      <c r="T26" s="45">
        <f t="shared" si="4"/>
        <v>4048</v>
      </c>
      <c r="U26" s="46">
        <f t="shared" si="5"/>
        <v>97.152000000000001</v>
      </c>
      <c r="V26" s="46">
        <f t="shared" si="6"/>
        <v>4.048</v>
      </c>
      <c r="W26" s="96">
        <v>3.8</v>
      </c>
      <c r="X26" s="96">
        <f t="shared" si="1"/>
        <v>3.8</v>
      </c>
      <c r="Y26" s="97" t="s">
        <v>168</v>
      </c>
      <c r="Z26" s="159">
        <v>0</v>
      </c>
      <c r="AA26" s="159">
        <v>1016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15176160</v>
      </c>
      <c r="AJ26" s="45">
        <f t="shared" si="7"/>
        <v>1122</v>
      </c>
      <c r="AK26" s="48">
        <f t="shared" si="8"/>
        <v>277.17391304347825</v>
      </c>
      <c r="AL26" s="156">
        <v>0</v>
      </c>
      <c r="AM26" s="156">
        <v>1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75</v>
      </c>
      <c r="H27" s="155">
        <f t="shared" si="0"/>
        <v>52.816901408450704</v>
      </c>
      <c r="I27" s="155">
        <v>71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128</v>
      </c>
      <c r="R27" s="158"/>
      <c r="S27" s="158">
        <v>92490931</v>
      </c>
      <c r="T27" s="45">
        <f t="shared" si="4"/>
        <v>4350</v>
      </c>
      <c r="U27" s="46">
        <f t="shared" si="5"/>
        <v>104.4</v>
      </c>
      <c r="V27" s="46">
        <f t="shared" si="6"/>
        <v>4.3499999999999996</v>
      </c>
      <c r="W27" s="96">
        <v>3.4</v>
      </c>
      <c r="X27" s="96">
        <f t="shared" si="1"/>
        <v>3.4</v>
      </c>
      <c r="Y27" s="97" t="s">
        <v>168</v>
      </c>
      <c r="Z27" s="159">
        <v>0</v>
      </c>
      <c r="AA27" s="159">
        <v>1015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15177344</v>
      </c>
      <c r="AJ27" s="45">
        <f>IF(ISBLANK(AI27),"-",AI27-AI26)</f>
        <v>1184</v>
      </c>
      <c r="AK27" s="48">
        <f t="shared" si="8"/>
        <v>272.18390804597703</v>
      </c>
      <c r="AL27" s="156">
        <v>0</v>
      </c>
      <c r="AM27" s="156">
        <v>1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73</v>
      </c>
      <c r="H28" s="155">
        <f t="shared" si="0"/>
        <v>51.408450704225352</v>
      </c>
      <c r="I28" s="155">
        <v>70</v>
      </c>
      <c r="J28" s="41" t="s">
        <v>88</v>
      </c>
      <c r="K28" s="41">
        <f t="shared" si="3"/>
        <v>47.887323943661976</v>
      </c>
      <c r="L28" s="42">
        <f t="shared" ref="L28:L33" si="13">(G28-3)/1.42</f>
        <v>49.295774647887328</v>
      </c>
      <c r="M28" s="41">
        <f t="shared" si="12"/>
        <v>53.521126760563384</v>
      </c>
      <c r="N28" s="43">
        <v>18</v>
      </c>
      <c r="O28" s="44" t="s">
        <v>100</v>
      </c>
      <c r="P28" s="44">
        <v>16.7</v>
      </c>
      <c r="Q28" s="158">
        <v>124</v>
      </c>
      <c r="R28" s="158"/>
      <c r="S28" s="158">
        <v>92495175</v>
      </c>
      <c r="T28" s="45">
        <f t="shared" si="4"/>
        <v>4244</v>
      </c>
      <c r="U28" s="46">
        <f t="shared" si="5"/>
        <v>101.85599999999999</v>
      </c>
      <c r="V28" s="46">
        <f t="shared" si="6"/>
        <v>4.2439999999999998</v>
      </c>
      <c r="W28" s="96">
        <v>3</v>
      </c>
      <c r="X28" s="96">
        <f t="shared" si="1"/>
        <v>3</v>
      </c>
      <c r="Y28" s="97" t="s">
        <v>168</v>
      </c>
      <c r="Z28" s="159">
        <v>0</v>
      </c>
      <c r="AA28" s="159">
        <v>1016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15178486</v>
      </c>
      <c r="AJ28" s="45">
        <f t="shared" si="7"/>
        <v>1142</v>
      </c>
      <c r="AK28" s="48">
        <f>AJ27/V28</f>
        <v>278.98209236569278</v>
      </c>
      <c r="AL28" s="156">
        <v>0</v>
      </c>
      <c r="AM28" s="156">
        <v>1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72</v>
      </c>
      <c r="H29" s="155">
        <f t="shared" si="0"/>
        <v>50.70422535211268</v>
      </c>
      <c r="I29" s="155">
        <v>69</v>
      </c>
      <c r="J29" s="41" t="s">
        <v>88</v>
      </c>
      <c r="K29" s="41">
        <f t="shared" si="3"/>
        <v>47.183098591549296</v>
      </c>
      <c r="L29" s="42">
        <f t="shared" si="13"/>
        <v>48.591549295774648</v>
      </c>
      <c r="M29" s="41">
        <f t="shared" si="12"/>
        <v>52.816901408450704</v>
      </c>
      <c r="N29" s="43">
        <v>18</v>
      </c>
      <c r="O29" s="44" t="s">
        <v>100</v>
      </c>
      <c r="P29" s="44">
        <v>16.7</v>
      </c>
      <c r="Q29" s="158">
        <v>125</v>
      </c>
      <c r="R29" s="158"/>
      <c r="S29" s="158">
        <v>92499483</v>
      </c>
      <c r="T29" s="45">
        <f t="shared" si="4"/>
        <v>4308</v>
      </c>
      <c r="U29" s="46">
        <f t="shared" si="5"/>
        <v>103.392</v>
      </c>
      <c r="V29" s="46">
        <f t="shared" si="6"/>
        <v>4.3079999999999998</v>
      </c>
      <c r="W29" s="96">
        <v>2.6</v>
      </c>
      <c r="X29" s="96">
        <f t="shared" si="1"/>
        <v>2.6</v>
      </c>
      <c r="Y29" s="97" t="s">
        <v>168</v>
      </c>
      <c r="Z29" s="159">
        <v>0</v>
      </c>
      <c r="AA29" s="159">
        <v>1015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15179636</v>
      </c>
      <c r="AJ29" s="45">
        <f t="shared" si="7"/>
        <v>1150</v>
      </c>
      <c r="AK29" s="48">
        <f>AJ28/V29</f>
        <v>265.08820798514392</v>
      </c>
      <c r="AL29" s="156">
        <v>0</v>
      </c>
      <c r="AM29" s="156">
        <v>1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1.05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73</v>
      </c>
      <c r="H30" s="155">
        <f t="shared" si="0"/>
        <v>51.408450704225352</v>
      </c>
      <c r="I30" s="155">
        <v>69</v>
      </c>
      <c r="J30" s="41" t="s">
        <v>88</v>
      </c>
      <c r="K30" s="41">
        <f t="shared" si="3"/>
        <v>47.887323943661976</v>
      </c>
      <c r="L30" s="42">
        <f t="shared" si="13"/>
        <v>49.295774647887328</v>
      </c>
      <c r="M30" s="41">
        <f t="shared" si="12"/>
        <v>53.521126760563384</v>
      </c>
      <c r="N30" s="43">
        <v>18</v>
      </c>
      <c r="O30" s="44" t="s">
        <v>100</v>
      </c>
      <c r="P30" s="44">
        <v>16.600000000000001</v>
      </c>
      <c r="Q30" s="158">
        <v>126</v>
      </c>
      <c r="R30" s="158"/>
      <c r="S30" s="158">
        <v>92504186</v>
      </c>
      <c r="T30" s="45">
        <f t="shared" si="4"/>
        <v>4703</v>
      </c>
      <c r="U30" s="46">
        <f t="shared" si="5"/>
        <v>112.872</v>
      </c>
      <c r="V30" s="46">
        <f t="shared" si="6"/>
        <v>4.7030000000000003</v>
      </c>
      <c r="W30" s="96">
        <v>2.2000000000000002</v>
      </c>
      <c r="X30" s="96">
        <f t="shared" si="1"/>
        <v>2.2000000000000002</v>
      </c>
      <c r="Y30" s="97" t="s">
        <v>168</v>
      </c>
      <c r="Z30" s="159">
        <v>0</v>
      </c>
      <c r="AA30" s="159">
        <v>1015</v>
      </c>
      <c r="AB30" s="159">
        <v>1187</v>
      </c>
      <c r="AC30" s="159">
        <v>0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15180828</v>
      </c>
      <c r="AJ30" s="45">
        <f t="shared" si="7"/>
        <v>1192</v>
      </c>
      <c r="AK30" s="48">
        <f t="shared" si="8"/>
        <v>253.45524133531788</v>
      </c>
      <c r="AL30" s="156">
        <v>0</v>
      </c>
      <c r="AM30" s="156">
        <v>1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72</v>
      </c>
      <c r="H31" s="155">
        <f t="shared" si="0"/>
        <v>50.70422535211268</v>
      </c>
      <c r="I31" s="155">
        <v>69</v>
      </c>
      <c r="J31" s="41" t="s">
        <v>88</v>
      </c>
      <c r="K31" s="41">
        <f t="shared" si="3"/>
        <v>47.183098591549296</v>
      </c>
      <c r="L31" s="42">
        <f t="shared" si="13"/>
        <v>48.591549295774648</v>
      </c>
      <c r="M31" s="41">
        <f t="shared" si="12"/>
        <v>52.816901408450704</v>
      </c>
      <c r="N31" s="43">
        <v>18</v>
      </c>
      <c r="O31" s="44" t="s">
        <v>100</v>
      </c>
      <c r="P31" s="44">
        <v>16.600000000000001</v>
      </c>
      <c r="Q31" s="158">
        <v>124</v>
      </c>
      <c r="R31" s="158"/>
      <c r="S31" s="158">
        <v>92508627</v>
      </c>
      <c r="T31" s="45">
        <f t="shared" si="4"/>
        <v>4441</v>
      </c>
      <c r="U31" s="46">
        <f t="shared" si="5"/>
        <v>106.584</v>
      </c>
      <c r="V31" s="46">
        <f t="shared" si="6"/>
        <v>4.4409999999999998</v>
      </c>
      <c r="W31" s="96">
        <v>1.8</v>
      </c>
      <c r="X31" s="96">
        <f t="shared" si="1"/>
        <v>1.8</v>
      </c>
      <c r="Y31" s="97" t="s">
        <v>168</v>
      </c>
      <c r="Z31" s="159">
        <v>0</v>
      </c>
      <c r="AA31" s="159">
        <v>1016</v>
      </c>
      <c r="AB31" s="159">
        <v>1187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15181992</v>
      </c>
      <c r="AJ31" s="45">
        <f t="shared" si="7"/>
        <v>1164</v>
      </c>
      <c r="AK31" s="48">
        <f t="shared" si="8"/>
        <v>262.10312992569243</v>
      </c>
      <c r="AL31" s="156">
        <v>0</v>
      </c>
      <c r="AM31" s="156">
        <v>1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73</v>
      </c>
      <c r="H32" s="155">
        <f t="shared" si="0"/>
        <v>51.408450704225352</v>
      </c>
      <c r="I32" s="155">
        <v>69</v>
      </c>
      <c r="J32" s="41" t="s">
        <v>88</v>
      </c>
      <c r="K32" s="41">
        <f t="shared" si="3"/>
        <v>47.887323943661976</v>
      </c>
      <c r="L32" s="42">
        <f t="shared" si="13"/>
        <v>49.295774647887328</v>
      </c>
      <c r="M32" s="41">
        <f t="shared" si="12"/>
        <v>53.521126760563384</v>
      </c>
      <c r="N32" s="43">
        <v>18</v>
      </c>
      <c r="O32" s="44" t="s">
        <v>100</v>
      </c>
      <c r="P32" s="44">
        <v>16.100000000000001</v>
      </c>
      <c r="Q32" s="158" t="s">
        <v>212</v>
      </c>
      <c r="R32" s="158"/>
      <c r="S32" s="158">
        <v>92513046</v>
      </c>
      <c r="T32" s="45">
        <f t="shared" si="4"/>
        <v>4419</v>
      </c>
      <c r="U32" s="46">
        <f t="shared" si="5"/>
        <v>106.056</v>
      </c>
      <c r="V32" s="46">
        <f t="shared" si="6"/>
        <v>4.4189999999999996</v>
      </c>
      <c r="W32" s="96">
        <v>1.4</v>
      </c>
      <c r="X32" s="96">
        <f t="shared" si="1"/>
        <v>1.4</v>
      </c>
      <c r="Y32" s="97" t="s">
        <v>168</v>
      </c>
      <c r="Z32" s="159">
        <v>0</v>
      </c>
      <c r="AA32" s="159">
        <v>1014</v>
      </c>
      <c r="AB32" s="159">
        <v>1186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15183116</v>
      </c>
      <c r="AJ32" s="45">
        <f t="shared" si="7"/>
        <v>1124</v>
      </c>
      <c r="AK32" s="48">
        <f t="shared" si="8"/>
        <v>254.35618918307313</v>
      </c>
      <c r="AL32" s="156">
        <v>0</v>
      </c>
      <c r="AM32" s="156">
        <v>1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 t="s">
        <v>212</v>
      </c>
      <c r="E33" s="155" t="e">
        <f t="shared" si="2"/>
        <v>#VALUE!</v>
      </c>
      <c r="F33" s="155">
        <v>-2</v>
      </c>
      <c r="G33" s="118">
        <v>73</v>
      </c>
      <c r="H33" s="155">
        <f t="shared" si="0"/>
        <v>51.408450704225352</v>
      </c>
      <c r="I33" s="155">
        <v>70</v>
      </c>
      <c r="J33" s="41" t="s">
        <v>88</v>
      </c>
      <c r="K33" s="41">
        <f t="shared" si="3"/>
        <v>47.887323943661976</v>
      </c>
      <c r="L33" s="42">
        <f t="shared" si="13"/>
        <v>49.295774647887328</v>
      </c>
      <c r="M33" s="41">
        <f t="shared" si="12"/>
        <v>53.521126760563384</v>
      </c>
      <c r="N33" s="43">
        <v>14</v>
      </c>
      <c r="O33" s="44" t="s">
        <v>116</v>
      </c>
      <c r="P33" s="44">
        <v>12.6</v>
      </c>
      <c r="Q33" s="158" t="s">
        <v>212</v>
      </c>
      <c r="R33" s="158"/>
      <c r="S33" s="158">
        <v>92517461</v>
      </c>
      <c r="T33" s="45">
        <f t="shared" si="4"/>
        <v>4415</v>
      </c>
      <c r="U33" s="46">
        <f t="shared" si="5"/>
        <v>105.96</v>
      </c>
      <c r="V33" s="46">
        <f t="shared" si="6"/>
        <v>4.415</v>
      </c>
      <c r="W33" s="96">
        <v>1.3</v>
      </c>
      <c r="X33" s="96">
        <f t="shared" si="1"/>
        <v>1.3</v>
      </c>
      <c r="Y33" s="97" t="s">
        <v>141</v>
      </c>
      <c r="Z33" s="159">
        <v>0</v>
      </c>
      <c r="AA33" s="159">
        <v>0</v>
      </c>
      <c r="AB33" s="159">
        <v>1186</v>
      </c>
      <c r="AC33" s="159">
        <v>0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15184228</v>
      </c>
      <c r="AJ33" s="45">
        <f t="shared" si="7"/>
        <v>1112</v>
      </c>
      <c r="AK33" s="48">
        <f t="shared" si="8"/>
        <v>251.86862967157418</v>
      </c>
      <c r="AL33" s="156">
        <v>0</v>
      </c>
      <c r="AM33" s="156">
        <v>0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3</v>
      </c>
      <c r="E34" s="155">
        <f t="shared" si="2"/>
        <v>2.1126760563380285</v>
      </c>
      <c r="F34" s="155">
        <v>0</v>
      </c>
      <c r="G34" s="118">
        <v>74</v>
      </c>
      <c r="H34" s="155">
        <f t="shared" si="0"/>
        <v>52.112676056338032</v>
      </c>
      <c r="I34" s="155">
        <v>70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8">
        <v>131</v>
      </c>
      <c r="R34" s="158"/>
      <c r="S34" s="158">
        <v>92522071</v>
      </c>
      <c r="T34" s="45">
        <f t="shared" si="4"/>
        <v>4610</v>
      </c>
      <c r="U34" s="46">
        <f t="shared" si="5"/>
        <v>110.64</v>
      </c>
      <c r="V34" s="46">
        <f t="shared" si="6"/>
        <v>4.6100000000000003</v>
      </c>
      <c r="W34" s="96">
        <v>1.6</v>
      </c>
      <c r="X34" s="96">
        <f t="shared" si="1"/>
        <v>1.6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15185303</v>
      </c>
      <c r="AJ34" s="45">
        <f t="shared" si="7"/>
        <v>1075</v>
      </c>
      <c r="AK34" s="48">
        <f t="shared" si="8"/>
        <v>233.18872017353578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0.2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 t="s">
        <v>212</v>
      </c>
      <c r="E35" s="155" t="e">
        <f t="shared" si="2"/>
        <v>#VALUE!</v>
      </c>
      <c r="F35" s="155">
        <v>1</v>
      </c>
      <c r="G35" s="118">
        <v>73</v>
      </c>
      <c r="H35" s="155">
        <f t="shared" si="0"/>
        <v>51.408450704225352</v>
      </c>
      <c r="I35" s="155">
        <v>71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8" t="s">
        <v>212</v>
      </c>
      <c r="R35" s="158"/>
      <c r="S35" s="158">
        <v>92525866</v>
      </c>
      <c r="T35" s="45">
        <f t="shared" si="4"/>
        <v>3795</v>
      </c>
      <c r="U35" s="46">
        <f t="shared" si="5"/>
        <v>91.08</v>
      </c>
      <c r="V35" s="46">
        <f t="shared" si="6"/>
        <v>3.7949999999999999</v>
      </c>
      <c r="W35" s="96">
        <v>2.5</v>
      </c>
      <c r="X35" s="96">
        <f t="shared" si="1"/>
        <v>2.5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1188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15186401</v>
      </c>
      <c r="AJ35" s="45">
        <f t="shared" si="7"/>
        <v>1098</v>
      </c>
      <c r="AK35" s="48">
        <f t="shared" si="8"/>
        <v>289.32806324110675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0.2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100355</v>
      </c>
      <c r="U36" s="46">
        <f t="shared" si="5"/>
        <v>2408.52</v>
      </c>
      <c r="V36" s="46">
        <f t="shared" si="6"/>
        <v>100.355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27624</v>
      </c>
      <c r="AK36" s="61">
        <f>$AJ$36/$V36</f>
        <v>275.26281699965125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1.0266666666666666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226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273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272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185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157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4" t="s">
        <v>274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275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159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'APR 6'!$B$54</f>
        <v>TARGET DISCHARGE PRESSURE SET TO 78 PSI @ 5:01 PM TO 7:01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tr">
        <f>'[2]FEB 6'!$B$54</f>
        <v>TARGET DISCHARGE PRESSURE SET TO 76 PSI @ 7:01 PM TO 8:01 PM AS PER SCHEDULE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162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 t="s">
        <v>276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 t="s">
        <v>163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 t="s">
        <v>181</v>
      </c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"/>
    <protectedRange sqref="R5:W5" name="Range1_16_1_1_1_1_1_1_2_2_2_2_2_2_2_2_2_2_2_2_2_2_2_2_2_2_2_2_2_2_2_1_2_2_2_2_2_2_2_2_2_2_3_2_2_2_2_2_2_2_2_2_2_1_1_1_1_2_2_1_1_1_1_1_1_1_1_1_1_1_1_1_2_1_1_1_1_1_1_2_1_1_1_1_2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4:W4" name="Range1_16_1_1_1_1_1_1_2_2_2_2_2_2_2_2_2_2_2_2_2_2_2_2_2_2_2_2_2_2_2_1_2_2_2_2_2_2_2_2_2_2_3_2_2_2_2_2_2_2_2_2_2_1_1_1_1_2_2_1_1_1_1_1_1_1_1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18" priority="5" operator="containsText" text="N/A">
      <formula>NOT(ISERROR(SEARCH("N/A",Z12)))</formula>
    </cfRule>
    <cfRule type="cellIs" dxfId="117" priority="17" operator="equal">
      <formula>0</formula>
    </cfRule>
  </conditionalFormatting>
  <conditionalFormatting sqref="Z12:AG35">
    <cfRule type="cellIs" dxfId="116" priority="16" operator="greaterThanOrEqual">
      <formula>1185</formula>
    </cfRule>
  </conditionalFormatting>
  <conditionalFormatting sqref="Z12:AG35">
    <cfRule type="cellIs" dxfId="115" priority="15" operator="between">
      <formula>0.1</formula>
      <formula>1184</formula>
    </cfRule>
  </conditionalFormatting>
  <conditionalFormatting sqref="Z8:Z9 AT12:AT35 AL36:AQ36 AL12:AR35">
    <cfRule type="cellIs" dxfId="114" priority="14" operator="equal">
      <formula>0</formula>
    </cfRule>
  </conditionalFormatting>
  <conditionalFormatting sqref="Z8:Z9 AT12:AT35 AL36:AQ36 AL12:AR35">
    <cfRule type="cellIs" dxfId="113" priority="13" operator="greaterThan">
      <formula>1179</formula>
    </cfRule>
  </conditionalFormatting>
  <conditionalFormatting sqref="Z8:Z9 AT12:AT35 AL36:AQ36 AL12:AR35">
    <cfRule type="cellIs" dxfId="112" priority="12" operator="greaterThan">
      <formula>99</formula>
    </cfRule>
  </conditionalFormatting>
  <conditionalFormatting sqref="Z8:Z9 AT12:AT35 AL36:AQ36 AL12:AR35">
    <cfRule type="cellIs" dxfId="111" priority="11" operator="greaterThan">
      <formula>0.99</formula>
    </cfRule>
  </conditionalFormatting>
  <conditionalFormatting sqref="AD8:AD9">
    <cfRule type="cellIs" dxfId="110" priority="10" operator="equal">
      <formula>0</formula>
    </cfRule>
  </conditionalFormatting>
  <conditionalFormatting sqref="AD8:AD9">
    <cfRule type="cellIs" dxfId="109" priority="9" operator="greaterThan">
      <formula>1179</formula>
    </cfRule>
  </conditionalFormatting>
  <conditionalFormatting sqref="AD8:AD9">
    <cfRule type="cellIs" dxfId="108" priority="8" operator="greaterThan">
      <formula>99</formula>
    </cfRule>
  </conditionalFormatting>
  <conditionalFormatting sqref="AD8:AD9">
    <cfRule type="cellIs" dxfId="107" priority="7" operator="greaterThan">
      <formula>0.99</formula>
    </cfRule>
  </conditionalFormatting>
  <conditionalFormatting sqref="AK12:AK35">
    <cfRule type="cellIs" dxfId="106" priority="6" operator="greaterThan">
      <formula>$AK$8</formula>
    </cfRule>
  </conditionalFormatting>
  <conditionalFormatting sqref="AS12:AS35">
    <cfRule type="containsText" dxfId="105" priority="1" operator="containsText" text="N/A">
      <formula>NOT(ISERROR(SEARCH("N/A",AS12)))</formula>
    </cfRule>
    <cfRule type="cellIs" dxfId="104" priority="4" operator="equal">
      <formula>0</formula>
    </cfRule>
  </conditionalFormatting>
  <conditionalFormatting sqref="AS12:AS35">
    <cfRule type="cellIs" dxfId="103" priority="3" operator="greaterThanOrEqual">
      <formula>1185</formula>
    </cfRule>
  </conditionalFormatting>
  <conditionalFormatting sqref="AS12:AS35">
    <cfRule type="cellIs" dxfId="102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7030A0"/>
  </sheetPr>
  <dimension ref="A2:BB87"/>
  <sheetViews>
    <sheetView topLeftCell="A34"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151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19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2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24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43215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27764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25"/>
      <c r="C9" s="226"/>
      <c r="D9" s="227"/>
      <c r="E9" s="228"/>
      <c r="F9" s="228"/>
      <c r="G9" s="228"/>
      <c r="H9" s="228"/>
      <c r="I9" s="229"/>
      <c r="J9" s="122"/>
      <c r="K9" s="227"/>
      <c r="L9" s="228"/>
      <c r="M9" s="229"/>
      <c r="N9" s="29"/>
      <c r="O9" s="29"/>
      <c r="P9" s="29"/>
      <c r="Q9" s="122"/>
      <c r="R9" s="122"/>
      <c r="S9" s="122"/>
      <c r="T9" s="123"/>
      <c r="U9" s="124"/>
      <c r="V9" s="125"/>
      <c r="W9" s="227"/>
      <c r="X9" s="229"/>
      <c r="Y9" s="30"/>
      <c r="Z9" s="222"/>
      <c r="AA9" s="126"/>
      <c r="AB9" s="127"/>
      <c r="AC9" s="127"/>
      <c r="AD9" s="126"/>
      <c r="AE9" s="126"/>
      <c r="AF9" s="128"/>
      <c r="AG9" s="22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20" t="s">
        <v>51</v>
      </c>
      <c r="X10" s="220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18" t="s">
        <v>55</v>
      </c>
      <c r="AI10" s="218" t="s">
        <v>56</v>
      </c>
      <c r="AJ10" s="277" t="s">
        <v>57</v>
      </c>
      <c r="AK10" s="292" t="s">
        <v>58</v>
      </c>
      <c r="AL10" s="220" t="s">
        <v>59</v>
      </c>
      <c r="AM10" s="220" t="s">
        <v>60</v>
      </c>
      <c r="AN10" s="220" t="s">
        <v>61</v>
      </c>
      <c r="AO10" s="220" t="s">
        <v>62</v>
      </c>
      <c r="AP10" s="220" t="s">
        <v>63</v>
      </c>
      <c r="AQ10" s="220" t="s">
        <v>125</v>
      </c>
      <c r="AR10" s="220" t="s">
        <v>64</v>
      </c>
      <c r="AS10" s="220" t="s">
        <v>65</v>
      </c>
      <c r="AT10" s="275" t="s">
        <v>66</v>
      </c>
      <c r="AU10" s="220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0" t="s">
        <v>72</v>
      </c>
      <c r="C11" s="220" t="s">
        <v>73</v>
      </c>
      <c r="D11" s="220" t="s">
        <v>74</v>
      </c>
      <c r="E11" s="220" t="s">
        <v>75</v>
      </c>
      <c r="F11" s="220" t="s">
        <v>128</v>
      </c>
      <c r="G11" s="220" t="s">
        <v>74</v>
      </c>
      <c r="H11" s="220" t="s">
        <v>75</v>
      </c>
      <c r="I11" s="220" t="s">
        <v>128</v>
      </c>
      <c r="J11" s="272"/>
      <c r="K11" s="220" t="s">
        <v>75</v>
      </c>
      <c r="L11" s="220" t="s">
        <v>75</v>
      </c>
      <c r="M11" s="220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24'!S35</f>
        <v>92525866</v>
      </c>
      <c r="T11" s="285"/>
      <c r="U11" s="286"/>
      <c r="V11" s="287"/>
      <c r="W11" s="220" t="s">
        <v>75</v>
      </c>
      <c r="X11" s="220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24'!AI35</f>
        <v>15186401</v>
      </c>
      <c r="AJ11" s="277"/>
      <c r="AK11" s="293"/>
      <c r="AL11" s="220" t="s">
        <v>84</v>
      </c>
      <c r="AM11" s="220" t="s">
        <v>84</v>
      </c>
      <c r="AN11" s="220" t="s">
        <v>84</v>
      </c>
      <c r="AO11" s="220" t="s">
        <v>84</v>
      </c>
      <c r="AP11" s="220" t="s">
        <v>84</v>
      </c>
      <c r="AQ11" s="220" t="s">
        <v>84</v>
      </c>
      <c r="AR11" s="220" t="s">
        <v>84</v>
      </c>
      <c r="AS11" s="1"/>
      <c r="AT11" s="276"/>
      <c r="AU11" s="221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3</v>
      </c>
      <c r="E12" s="155">
        <f>D12/1.42</f>
        <v>2.1126760563380285</v>
      </c>
      <c r="F12" s="155">
        <v>2</v>
      </c>
      <c r="G12" s="118">
        <v>70</v>
      </c>
      <c r="H12" s="155">
        <f t="shared" ref="H12:H35" si="0">G12/1.42</f>
        <v>49.295774647887328</v>
      </c>
      <c r="I12" s="155">
        <v>69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138</v>
      </c>
      <c r="R12" s="158"/>
      <c r="S12" s="158">
        <v>92529805</v>
      </c>
      <c r="T12" s="45">
        <f>IF(ISBLANK(S12),"-",S12-S11)</f>
        <v>3939</v>
      </c>
      <c r="U12" s="46">
        <f>T12*24/1000</f>
        <v>94.536000000000001</v>
      </c>
      <c r="V12" s="46">
        <f>T12/1000</f>
        <v>3.9390000000000001</v>
      </c>
      <c r="W12" s="96">
        <v>3.7</v>
      </c>
      <c r="X12" s="96">
        <f t="shared" ref="X12:X35" si="1">W12</f>
        <v>3.7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15187526</v>
      </c>
      <c r="AJ12" s="45">
        <f>IF(ISBLANK(AI12),"-",AI12-AI11)</f>
        <v>1125</v>
      </c>
      <c r="AK12" s="48">
        <f>AJ12/V12</f>
        <v>285.60548362528561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3</v>
      </c>
      <c r="E13" s="155">
        <f t="shared" ref="E13:E35" si="2">D13/1.42</f>
        <v>2.1126760563380285</v>
      </c>
      <c r="F13" s="155">
        <v>4</v>
      </c>
      <c r="G13" s="118">
        <v>74</v>
      </c>
      <c r="H13" s="155">
        <f t="shared" si="0"/>
        <v>52.112676056338032</v>
      </c>
      <c r="I13" s="155">
        <v>71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8">
        <v>139</v>
      </c>
      <c r="R13" s="158"/>
      <c r="S13" s="158">
        <v>92533726</v>
      </c>
      <c r="T13" s="45">
        <f t="shared" ref="T13:T35" si="4">IF(ISBLANK(S13),"-",S13-S12)</f>
        <v>3921</v>
      </c>
      <c r="U13" s="46">
        <f t="shared" ref="U13:U36" si="5">T13*24/1000</f>
        <v>94.103999999999999</v>
      </c>
      <c r="V13" s="46">
        <f t="shared" ref="V13:V36" si="6">T13/1000</f>
        <v>3.9209999999999998</v>
      </c>
      <c r="W13" s="96">
        <v>5.4</v>
      </c>
      <c r="X13" s="96">
        <f t="shared" si="1"/>
        <v>5.4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15188624</v>
      </c>
      <c r="AJ13" s="45">
        <f t="shared" ref="AJ13:AJ35" si="7">IF(ISBLANK(AI13),"-",AI13-AI12)</f>
        <v>1098</v>
      </c>
      <c r="AK13" s="48">
        <f t="shared" ref="AK13:AK35" si="8">AJ13/V13</f>
        <v>280.03060443764349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1.05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212</v>
      </c>
      <c r="E14" s="155" t="e">
        <f t="shared" si="2"/>
        <v>#VALUE!</v>
      </c>
      <c r="F14" s="155">
        <v>5</v>
      </c>
      <c r="G14" s="118">
        <v>68</v>
      </c>
      <c r="H14" s="155">
        <f t="shared" si="0"/>
        <v>47.887323943661976</v>
      </c>
      <c r="I14" s="155">
        <v>68</v>
      </c>
      <c r="J14" s="41" t="s">
        <v>88</v>
      </c>
      <c r="K14" s="41">
        <f t="shared" si="3"/>
        <v>42.95774647887324</v>
      </c>
      <c r="L14" s="42">
        <f>(G14-5)/1.42</f>
        <v>44.366197183098592</v>
      </c>
      <c r="M14" s="41">
        <f>L14+(6/1.42)</f>
        <v>48.591549295774648</v>
      </c>
      <c r="N14" s="43">
        <v>14</v>
      </c>
      <c r="O14" s="44" t="s">
        <v>89</v>
      </c>
      <c r="P14" s="44">
        <v>11.2</v>
      </c>
      <c r="Q14" s="158" t="s">
        <v>212</v>
      </c>
      <c r="R14" s="158"/>
      <c r="S14" s="158">
        <v>92537458</v>
      </c>
      <c r="T14" s="45">
        <f t="shared" si="4"/>
        <v>3732</v>
      </c>
      <c r="U14" s="46">
        <f t="shared" si="5"/>
        <v>89.567999999999998</v>
      </c>
      <c r="V14" s="46">
        <f t="shared" si="6"/>
        <v>3.7320000000000002</v>
      </c>
      <c r="W14" s="96">
        <v>6.8</v>
      </c>
      <c r="X14" s="96">
        <f t="shared" si="1"/>
        <v>6.8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15189716</v>
      </c>
      <c r="AJ14" s="45">
        <f t="shared" si="7"/>
        <v>1092</v>
      </c>
      <c r="AK14" s="48">
        <f t="shared" si="8"/>
        <v>292.604501607717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3</v>
      </c>
      <c r="E15" s="155">
        <f t="shared" si="2"/>
        <v>2.1126760563380285</v>
      </c>
      <c r="F15" s="155">
        <v>6</v>
      </c>
      <c r="G15" s="118">
        <v>68</v>
      </c>
      <c r="H15" s="155">
        <f t="shared" si="0"/>
        <v>47.887323943661976</v>
      </c>
      <c r="I15" s="155">
        <v>69</v>
      </c>
      <c r="J15" s="41" t="s">
        <v>88</v>
      </c>
      <c r="K15" s="41">
        <f t="shared" si="3"/>
        <v>42.95774647887324</v>
      </c>
      <c r="L15" s="42">
        <f>(G15-5)/1.42</f>
        <v>44.366197183098592</v>
      </c>
      <c r="M15" s="41">
        <f>L15+(6/1.42)</f>
        <v>48.591549295774648</v>
      </c>
      <c r="N15" s="43">
        <v>14</v>
      </c>
      <c r="O15" s="44" t="s">
        <v>89</v>
      </c>
      <c r="P15" s="44">
        <v>12.8</v>
      </c>
      <c r="Q15" s="158">
        <v>149</v>
      </c>
      <c r="R15" s="158"/>
      <c r="S15" s="158">
        <v>92541232</v>
      </c>
      <c r="T15" s="45">
        <f t="shared" si="4"/>
        <v>3774</v>
      </c>
      <c r="U15" s="46">
        <f t="shared" si="5"/>
        <v>90.575999999999993</v>
      </c>
      <c r="V15" s="46">
        <f t="shared" si="6"/>
        <v>3.774</v>
      </c>
      <c r="W15" s="96">
        <v>8.6</v>
      </c>
      <c r="X15" s="96">
        <f t="shared" si="1"/>
        <v>8.6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0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15190887</v>
      </c>
      <c r="AJ15" s="45">
        <f t="shared" si="7"/>
        <v>1171</v>
      </c>
      <c r="AK15" s="48">
        <f t="shared" si="8"/>
        <v>310.2808691043985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3</v>
      </c>
      <c r="E16" s="155">
        <f t="shared" si="2"/>
        <v>2.1126760563380285</v>
      </c>
      <c r="F16" s="155">
        <v>8</v>
      </c>
      <c r="G16" s="118">
        <v>79</v>
      </c>
      <c r="H16" s="155">
        <f t="shared" si="0"/>
        <v>55.633802816901408</v>
      </c>
      <c r="I16" s="155">
        <v>74</v>
      </c>
      <c r="J16" s="41" t="s">
        <v>88</v>
      </c>
      <c r="K16" s="41">
        <f t="shared" si="3"/>
        <v>50.70422535211268</v>
      </c>
      <c r="L16" s="42">
        <f>(G16-5)/1.42</f>
        <v>52.112676056338032</v>
      </c>
      <c r="M16" s="41">
        <f>L16+(6/1.42)</f>
        <v>56.338028169014088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92544926</v>
      </c>
      <c r="T16" s="45">
        <f t="shared" si="4"/>
        <v>3694</v>
      </c>
      <c r="U16" s="46">
        <f t="shared" si="5"/>
        <v>88.656000000000006</v>
      </c>
      <c r="V16" s="46">
        <f t="shared" si="6"/>
        <v>3.694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15191971</v>
      </c>
      <c r="AJ16" s="45">
        <f t="shared" si="7"/>
        <v>1084</v>
      </c>
      <c r="AK16" s="48">
        <f t="shared" si="8"/>
        <v>293.4488359501895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3</v>
      </c>
      <c r="E17" s="155">
        <f t="shared" si="2"/>
        <v>2.1126760563380285</v>
      </c>
      <c r="F17" s="155">
        <v>8</v>
      </c>
      <c r="G17" s="118">
        <v>80</v>
      </c>
      <c r="H17" s="155">
        <f t="shared" si="0"/>
        <v>56.338028169014088</v>
      </c>
      <c r="I17" s="155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126</v>
      </c>
      <c r="R17" s="158"/>
      <c r="S17" s="158">
        <v>92549402</v>
      </c>
      <c r="T17" s="45">
        <f t="shared" si="4"/>
        <v>4476</v>
      </c>
      <c r="U17" s="46">
        <f t="shared" si="5"/>
        <v>107.42400000000001</v>
      </c>
      <c r="V17" s="46">
        <f t="shared" si="6"/>
        <v>4.476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0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15193119</v>
      </c>
      <c r="AJ17" s="45">
        <f t="shared" si="7"/>
        <v>1148</v>
      </c>
      <c r="AK17" s="48">
        <f t="shared" si="8"/>
        <v>256.47899910634493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78</v>
      </c>
      <c r="H18" s="155">
        <f t="shared" si="0"/>
        <v>54.929577464788736</v>
      </c>
      <c r="I18" s="155">
        <v>77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128</v>
      </c>
      <c r="R18" s="158"/>
      <c r="S18" s="158">
        <v>92554186</v>
      </c>
      <c r="T18" s="45">
        <f t="shared" si="4"/>
        <v>4784</v>
      </c>
      <c r="U18" s="46">
        <f t="shared" si="5"/>
        <v>114.816</v>
      </c>
      <c r="V18" s="46">
        <f t="shared" si="6"/>
        <v>4.7839999999999998</v>
      </c>
      <c r="W18" s="96">
        <v>8.8000000000000007</v>
      </c>
      <c r="X18" s="96">
        <f t="shared" si="1"/>
        <v>8.8000000000000007</v>
      </c>
      <c r="Y18" s="97" t="s">
        <v>168</v>
      </c>
      <c r="Z18" s="159">
        <v>1046</v>
      </c>
      <c r="AA18" s="159">
        <v>0</v>
      </c>
      <c r="AB18" s="159">
        <v>1187</v>
      </c>
      <c r="AC18" s="159">
        <v>0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15194296</v>
      </c>
      <c r="AJ18" s="45">
        <f t="shared" si="7"/>
        <v>1177</v>
      </c>
      <c r="AK18" s="48">
        <f t="shared" si="8"/>
        <v>246.02842809364549</v>
      </c>
      <c r="AL18" s="156">
        <v>1</v>
      </c>
      <c r="AM18" s="156">
        <v>0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76</v>
      </c>
      <c r="H19" s="155">
        <f t="shared" si="0"/>
        <v>53.521126760563384</v>
      </c>
      <c r="I19" s="155">
        <v>74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92559686</v>
      </c>
      <c r="T19" s="45">
        <f t="shared" si="4"/>
        <v>5500</v>
      </c>
      <c r="U19" s="46">
        <f>T19*24/1000</f>
        <v>132</v>
      </c>
      <c r="V19" s="46">
        <f t="shared" si="6"/>
        <v>5.5</v>
      </c>
      <c r="W19" s="96">
        <v>8.1</v>
      </c>
      <c r="X19" s="96">
        <f t="shared" si="1"/>
        <v>8.1</v>
      </c>
      <c r="Y19" s="97" t="s">
        <v>168</v>
      </c>
      <c r="Z19" s="159">
        <v>1047</v>
      </c>
      <c r="AA19" s="159">
        <v>0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15195560</v>
      </c>
      <c r="AJ19" s="45">
        <f t="shared" si="7"/>
        <v>1264</v>
      </c>
      <c r="AK19" s="48">
        <f t="shared" si="8"/>
        <v>229.81818181818181</v>
      </c>
      <c r="AL19" s="156">
        <v>1</v>
      </c>
      <c r="AM19" s="156">
        <v>0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76</v>
      </c>
      <c r="H20" s="155">
        <f t="shared" si="0"/>
        <v>53.521126760563384</v>
      </c>
      <c r="I20" s="155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92564118</v>
      </c>
      <c r="T20" s="45">
        <f t="shared" si="4"/>
        <v>4432</v>
      </c>
      <c r="U20" s="46">
        <f t="shared" si="5"/>
        <v>106.36799999999999</v>
      </c>
      <c r="V20" s="46">
        <f t="shared" si="6"/>
        <v>4.4320000000000004</v>
      </c>
      <c r="W20" s="96">
        <v>7.5</v>
      </c>
      <c r="X20" s="96">
        <f t="shared" si="1"/>
        <v>7.5</v>
      </c>
      <c r="Y20" s="97" t="s">
        <v>168</v>
      </c>
      <c r="Z20" s="159">
        <v>1047</v>
      </c>
      <c r="AA20" s="159">
        <v>0</v>
      </c>
      <c r="AB20" s="159">
        <v>1187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15196668</v>
      </c>
      <c r="AJ20" s="45">
        <f t="shared" si="7"/>
        <v>1108</v>
      </c>
      <c r="AK20" s="48">
        <f t="shared" si="8"/>
        <v>249.99999999999997</v>
      </c>
      <c r="AL20" s="156">
        <v>1</v>
      </c>
      <c r="AM20" s="156">
        <v>0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76</v>
      </c>
      <c r="H21" s="155">
        <f t="shared" si="0"/>
        <v>53.521126760563384</v>
      </c>
      <c r="I21" s="155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92568304</v>
      </c>
      <c r="T21" s="45">
        <f t="shared" si="4"/>
        <v>4186</v>
      </c>
      <c r="U21" s="46">
        <f t="shared" si="5"/>
        <v>100.464</v>
      </c>
      <c r="V21" s="46">
        <f t="shared" si="6"/>
        <v>4.1859999999999999</v>
      </c>
      <c r="W21" s="96">
        <v>6.9</v>
      </c>
      <c r="X21" s="96">
        <f t="shared" si="1"/>
        <v>6.9</v>
      </c>
      <c r="Y21" s="97" t="s">
        <v>168</v>
      </c>
      <c r="Z21" s="159">
        <v>1036</v>
      </c>
      <c r="AA21" s="159">
        <v>0</v>
      </c>
      <c r="AB21" s="159">
        <v>1188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15197770</v>
      </c>
      <c r="AJ21" s="45">
        <f t="shared" si="7"/>
        <v>1102</v>
      </c>
      <c r="AK21" s="48">
        <f t="shared" si="8"/>
        <v>263.25848064978499</v>
      </c>
      <c r="AL21" s="156">
        <v>1</v>
      </c>
      <c r="AM21" s="156">
        <v>0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1.1200000000000001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75</v>
      </c>
      <c r="H22" s="155">
        <f t="shared" si="0"/>
        <v>52.816901408450704</v>
      </c>
      <c r="I22" s="155">
        <v>72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92572534</v>
      </c>
      <c r="T22" s="45">
        <f t="shared" si="4"/>
        <v>4230</v>
      </c>
      <c r="U22" s="46">
        <f t="shared" si="5"/>
        <v>101.52</v>
      </c>
      <c r="V22" s="46">
        <f t="shared" si="6"/>
        <v>4.2300000000000004</v>
      </c>
      <c r="W22" s="96">
        <v>6.2</v>
      </c>
      <c r="X22" s="96">
        <f>W22</f>
        <v>6.2</v>
      </c>
      <c r="Y22" s="97" t="s">
        <v>168</v>
      </c>
      <c r="Z22" s="159">
        <v>1027</v>
      </c>
      <c r="AA22" s="159">
        <v>0</v>
      </c>
      <c r="AB22" s="159">
        <v>1187</v>
      </c>
      <c r="AC22" s="159">
        <v>0</v>
      </c>
      <c r="AD22" s="159">
        <v>1186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15199020</v>
      </c>
      <c r="AJ22" s="45">
        <f t="shared" si="7"/>
        <v>1250</v>
      </c>
      <c r="AK22" s="48">
        <f t="shared" si="8"/>
        <v>295.50827423167846</v>
      </c>
      <c r="AL22" s="156">
        <v>1</v>
      </c>
      <c r="AM22" s="156">
        <v>0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75</v>
      </c>
      <c r="H23" s="155">
        <f t="shared" si="0"/>
        <v>52.816901408450704</v>
      </c>
      <c r="I23" s="155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92576228</v>
      </c>
      <c r="T23" s="45">
        <f t="shared" si="4"/>
        <v>3694</v>
      </c>
      <c r="U23" s="46">
        <f>T23*24/1000</f>
        <v>88.656000000000006</v>
      </c>
      <c r="V23" s="46">
        <f t="shared" si="6"/>
        <v>3.694</v>
      </c>
      <c r="W23" s="96">
        <v>5.6</v>
      </c>
      <c r="X23" s="96">
        <f t="shared" si="1"/>
        <v>5.6</v>
      </c>
      <c r="Y23" s="97" t="s">
        <v>168</v>
      </c>
      <c r="Z23" s="159">
        <v>1028</v>
      </c>
      <c r="AA23" s="159">
        <v>0</v>
      </c>
      <c r="AB23" s="159">
        <v>1187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15200218</v>
      </c>
      <c r="AJ23" s="45">
        <f t="shared" si="7"/>
        <v>1198</v>
      </c>
      <c r="AK23" s="48">
        <f t="shared" si="8"/>
        <v>324.3096913914456</v>
      </c>
      <c r="AL23" s="156">
        <v>1</v>
      </c>
      <c r="AM23" s="156">
        <v>0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4</v>
      </c>
      <c r="G24" s="118">
        <v>75</v>
      </c>
      <c r="H24" s="155">
        <f t="shared" si="0"/>
        <v>52.816901408450704</v>
      </c>
      <c r="I24" s="155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92580234</v>
      </c>
      <c r="T24" s="45">
        <f t="shared" si="4"/>
        <v>4006</v>
      </c>
      <c r="U24" s="46">
        <f>T24*24/1000</f>
        <v>96.144000000000005</v>
      </c>
      <c r="V24" s="46">
        <f t="shared" si="6"/>
        <v>4.0060000000000002</v>
      </c>
      <c r="W24" s="96">
        <v>5.0999999999999996</v>
      </c>
      <c r="X24" s="96">
        <f t="shared" si="1"/>
        <v>5.0999999999999996</v>
      </c>
      <c r="Y24" s="97" t="s">
        <v>168</v>
      </c>
      <c r="Z24" s="159">
        <v>1026</v>
      </c>
      <c r="AA24" s="159">
        <v>0</v>
      </c>
      <c r="AB24" s="159">
        <v>1187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15201440</v>
      </c>
      <c r="AJ24" s="45">
        <f t="shared" si="7"/>
        <v>1222</v>
      </c>
      <c r="AK24" s="48">
        <f t="shared" si="8"/>
        <v>305.04243634548175</v>
      </c>
      <c r="AL24" s="156">
        <v>1</v>
      </c>
      <c r="AM24" s="156">
        <v>0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3</v>
      </c>
      <c r="G25" s="118">
        <v>75</v>
      </c>
      <c r="H25" s="155">
        <f>G25/1.42</f>
        <v>52.816901408450704</v>
      </c>
      <c r="I25" s="155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92583996</v>
      </c>
      <c r="T25" s="45">
        <f t="shared" si="4"/>
        <v>3762</v>
      </c>
      <c r="U25" s="46">
        <f t="shared" si="5"/>
        <v>90.287999999999997</v>
      </c>
      <c r="V25" s="46">
        <f t="shared" si="6"/>
        <v>3.762</v>
      </c>
      <c r="W25" s="96">
        <v>4.5999999999999996</v>
      </c>
      <c r="X25" s="96">
        <f t="shared" si="1"/>
        <v>4.5999999999999996</v>
      </c>
      <c r="Y25" s="97" t="s">
        <v>168</v>
      </c>
      <c r="Z25" s="159">
        <v>1025</v>
      </c>
      <c r="AA25" s="159">
        <v>0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15202611</v>
      </c>
      <c r="AJ25" s="45">
        <f t="shared" si="7"/>
        <v>1171</v>
      </c>
      <c r="AK25" s="48">
        <f t="shared" si="8"/>
        <v>311.27060074428493</v>
      </c>
      <c r="AL25" s="156">
        <v>1</v>
      </c>
      <c r="AM25" s="156">
        <v>0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1.05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3</v>
      </c>
      <c r="G26" s="118">
        <v>75</v>
      </c>
      <c r="H26" s="155">
        <f>G26/1.42</f>
        <v>52.816901408450704</v>
      </c>
      <c r="I26" s="155">
        <v>73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92588338</v>
      </c>
      <c r="T26" s="45">
        <f t="shared" si="4"/>
        <v>4342</v>
      </c>
      <c r="U26" s="46">
        <f t="shared" si="5"/>
        <v>104.208</v>
      </c>
      <c r="V26" s="46">
        <f t="shared" si="6"/>
        <v>4.3419999999999996</v>
      </c>
      <c r="W26" s="96">
        <v>4</v>
      </c>
      <c r="X26" s="96">
        <f t="shared" si="1"/>
        <v>4</v>
      </c>
      <c r="Y26" s="97" t="s">
        <v>168</v>
      </c>
      <c r="Z26" s="159">
        <v>1027</v>
      </c>
      <c r="AA26" s="159">
        <v>0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15203838</v>
      </c>
      <c r="AJ26" s="45">
        <f t="shared" si="7"/>
        <v>1227</v>
      </c>
      <c r="AK26" s="48">
        <f t="shared" si="8"/>
        <v>282.58866881621373</v>
      </c>
      <c r="AL26" s="156">
        <v>1</v>
      </c>
      <c r="AM26" s="156">
        <v>0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75</v>
      </c>
      <c r="H27" s="155">
        <f t="shared" si="0"/>
        <v>52.816901408450704</v>
      </c>
      <c r="I27" s="155">
        <v>72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127</v>
      </c>
      <c r="R27" s="158"/>
      <c r="S27" s="158">
        <v>92592731</v>
      </c>
      <c r="T27" s="45">
        <f t="shared" si="4"/>
        <v>4393</v>
      </c>
      <c r="U27" s="46">
        <f t="shared" si="5"/>
        <v>105.432</v>
      </c>
      <c r="V27" s="46">
        <f t="shared" si="6"/>
        <v>4.3929999999999998</v>
      </c>
      <c r="W27" s="96">
        <v>3.5</v>
      </c>
      <c r="X27" s="96">
        <f t="shared" si="1"/>
        <v>3.5</v>
      </c>
      <c r="Y27" s="97" t="s">
        <v>168</v>
      </c>
      <c r="Z27" s="159">
        <v>1026</v>
      </c>
      <c r="AA27" s="159">
        <v>0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15204987</v>
      </c>
      <c r="AJ27" s="45">
        <f>IF(ISBLANK(AI27),"-",AI27-AI26)</f>
        <v>1149</v>
      </c>
      <c r="AK27" s="48">
        <f t="shared" si="8"/>
        <v>261.55246983837924</v>
      </c>
      <c r="AL27" s="156">
        <v>1</v>
      </c>
      <c r="AM27" s="156">
        <v>0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2</v>
      </c>
      <c r="G28" s="118">
        <v>75</v>
      </c>
      <c r="H28" s="155">
        <f t="shared" si="0"/>
        <v>52.816901408450704</v>
      </c>
      <c r="I28" s="155">
        <v>71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92597500</v>
      </c>
      <c r="T28" s="45">
        <f t="shared" si="4"/>
        <v>4769</v>
      </c>
      <c r="U28" s="46">
        <f t="shared" si="5"/>
        <v>114.456</v>
      </c>
      <c r="V28" s="46">
        <f t="shared" si="6"/>
        <v>4.7690000000000001</v>
      </c>
      <c r="W28" s="96">
        <v>3.1</v>
      </c>
      <c r="X28" s="96">
        <f t="shared" si="1"/>
        <v>3.1</v>
      </c>
      <c r="Y28" s="97" t="s">
        <v>168</v>
      </c>
      <c r="Z28" s="159">
        <v>1026</v>
      </c>
      <c r="AA28" s="159">
        <v>0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15206189</v>
      </c>
      <c r="AJ28" s="45">
        <f t="shared" si="7"/>
        <v>1202</v>
      </c>
      <c r="AK28" s="48">
        <f>AJ27/V28</f>
        <v>240.93101279094148</v>
      </c>
      <c r="AL28" s="156">
        <v>1</v>
      </c>
      <c r="AM28" s="156">
        <v>0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 t="s">
        <v>212</v>
      </c>
      <c r="E29" s="155" t="e">
        <f t="shared" si="2"/>
        <v>#VALUE!</v>
      </c>
      <c r="F29" s="155">
        <v>1</v>
      </c>
      <c r="G29" s="118">
        <v>74</v>
      </c>
      <c r="H29" s="155">
        <f t="shared" si="0"/>
        <v>52.112676056338032</v>
      </c>
      <c r="I29" s="155">
        <v>70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 t="s">
        <v>212</v>
      </c>
      <c r="R29" s="158"/>
      <c r="S29" s="158">
        <v>92601916</v>
      </c>
      <c r="T29" s="45">
        <f t="shared" si="4"/>
        <v>4416</v>
      </c>
      <c r="U29" s="46">
        <f t="shared" si="5"/>
        <v>105.98399999999999</v>
      </c>
      <c r="V29" s="46">
        <f t="shared" si="6"/>
        <v>4.4160000000000004</v>
      </c>
      <c r="W29" s="96">
        <v>2.7</v>
      </c>
      <c r="X29" s="96">
        <f t="shared" si="1"/>
        <v>2.7</v>
      </c>
      <c r="Y29" s="97" t="s">
        <v>168</v>
      </c>
      <c r="Z29" s="159">
        <v>1026</v>
      </c>
      <c r="AA29" s="159">
        <v>0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15207333</v>
      </c>
      <c r="AJ29" s="45">
        <f t="shared" si="7"/>
        <v>1144</v>
      </c>
      <c r="AK29" s="48">
        <f>AJ28/V29</f>
        <v>272.19202898550725</v>
      </c>
      <c r="AL29" s="156">
        <v>1</v>
      </c>
      <c r="AM29" s="156">
        <v>0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1</v>
      </c>
      <c r="G30" s="118">
        <v>73</v>
      </c>
      <c r="H30" s="155">
        <f t="shared" si="0"/>
        <v>51.408450704225352</v>
      </c>
      <c r="I30" s="155">
        <v>70</v>
      </c>
      <c r="J30" s="41" t="s">
        <v>88</v>
      </c>
      <c r="K30" s="41">
        <f t="shared" si="3"/>
        <v>47.887323943661976</v>
      </c>
      <c r="L30" s="42">
        <f t="shared" si="13"/>
        <v>49.295774647887328</v>
      </c>
      <c r="M30" s="41">
        <f t="shared" si="12"/>
        <v>53.521126760563384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92606447</v>
      </c>
      <c r="T30" s="45">
        <f t="shared" si="4"/>
        <v>4531</v>
      </c>
      <c r="U30" s="46">
        <f t="shared" si="5"/>
        <v>108.744</v>
      </c>
      <c r="V30" s="46">
        <f t="shared" si="6"/>
        <v>4.5309999999999997</v>
      </c>
      <c r="W30" s="96">
        <v>2.2999999999999998</v>
      </c>
      <c r="X30" s="96">
        <f t="shared" si="1"/>
        <v>2.2999999999999998</v>
      </c>
      <c r="Y30" s="97" t="s">
        <v>168</v>
      </c>
      <c r="Z30" s="159">
        <v>1021</v>
      </c>
      <c r="AA30" s="159">
        <v>0</v>
      </c>
      <c r="AB30" s="159">
        <v>1187</v>
      </c>
      <c r="AC30" s="159">
        <v>0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15208490</v>
      </c>
      <c r="AJ30" s="45">
        <f t="shared" si="7"/>
        <v>1157</v>
      </c>
      <c r="AK30" s="48">
        <f t="shared" si="8"/>
        <v>255.35201942176121</v>
      </c>
      <c r="AL30" s="156">
        <v>1</v>
      </c>
      <c r="AM30" s="156">
        <v>0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 t="s">
        <v>212</v>
      </c>
      <c r="E31" s="155" t="e">
        <f t="shared" si="2"/>
        <v>#VALUE!</v>
      </c>
      <c r="F31" s="155">
        <v>0</v>
      </c>
      <c r="G31" s="118">
        <v>74</v>
      </c>
      <c r="H31" s="155">
        <f t="shared" si="0"/>
        <v>52.112676056338032</v>
      </c>
      <c r="I31" s="155">
        <v>69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 t="s">
        <v>212</v>
      </c>
      <c r="R31" s="158"/>
      <c r="S31" s="158">
        <v>92611046</v>
      </c>
      <c r="T31" s="45">
        <f t="shared" si="4"/>
        <v>4599</v>
      </c>
      <c r="U31" s="46">
        <f t="shared" si="5"/>
        <v>110.376</v>
      </c>
      <c r="V31" s="46">
        <f t="shared" si="6"/>
        <v>4.5990000000000002</v>
      </c>
      <c r="W31" s="96">
        <v>1.9</v>
      </c>
      <c r="X31" s="96">
        <f t="shared" si="1"/>
        <v>1.9</v>
      </c>
      <c r="Y31" s="97" t="s">
        <v>168</v>
      </c>
      <c r="Z31" s="159">
        <v>1020</v>
      </c>
      <c r="AA31" s="159">
        <v>0</v>
      </c>
      <c r="AB31" s="159">
        <v>1187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15209655</v>
      </c>
      <c r="AJ31" s="45">
        <f t="shared" si="7"/>
        <v>1165</v>
      </c>
      <c r="AK31" s="48">
        <f t="shared" si="8"/>
        <v>253.31593824744508</v>
      </c>
      <c r="AL31" s="156">
        <v>1</v>
      </c>
      <c r="AM31" s="156">
        <v>0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0</v>
      </c>
      <c r="G32" s="118">
        <v>74</v>
      </c>
      <c r="H32" s="155">
        <f t="shared" si="0"/>
        <v>52.112676056338032</v>
      </c>
      <c r="I32" s="155">
        <v>69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92615622</v>
      </c>
      <c r="T32" s="45">
        <f t="shared" si="4"/>
        <v>4576</v>
      </c>
      <c r="U32" s="46">
        <f t="shared" si="5"/>
        <v>109.824</v>
      </c>
      <c r="V32" s="46">
        <f t="shared" si="6"/>
        <v>4.5759999999999996</v>
      </c>
      <c r="W32" s="96">
        <v>1.6</v>
      </c>
      <c r="X32" s="96">
        <f t="shared" si="1"/>
        <v>1.6</v>
      </c>
      <c r="Y32" s="97" t="s">
        <v>168</v>
      </c>
      <c r="Z32" s="159">
        <v>1020</v>
      </c>
      <c r="AA32" s="159">
        <v>0</v>
      </c>
      <c r="AB32" s="159">
        <v>1187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15210817</v>
      </c>
      <c r="AJ32" s="45">
        <f t="shared" si="7"/>
        <v>1162</v>
      </c>
      <c r="AK32" s="48">
        <f t="shared" si="8"/>
        <v>253.93356643356645</v>
      </c>
      <c r="AL32" s="156">
        <v>1</v>
      </c>
      <c r="AM32" s="156">
        <v>0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1</v>
      </c>
      <c r="G33" s="118">
        <v>74</v>
      </c>
      <c r="H33" s="155">
        <f t="shared" si="0"/>
        <v>52.112676056338032</v>
      </c>
      <c r="I33" s="155">
        <v>68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8">
        <v>132</v>
      </c>
      <c r="R33" s="158"/>
      <c r="S33" s="158">
        <v>92620238</v>
      </c>
      <c r="T33" s="45">
        <f t="shared" si="4"/>
        <v>4616</v>
      </c>
      <c r="U33" s="46">
        <f t="shared" si="5"/>
        <v>110.78400000000001</v>
      </c>
      <c r="V33" s="46">
        <f t="shared" si="6"/>
        <v>4.6159999999999997</v>
      </c>
      <c r="W33" s="96">
        <v>1.3</v>
      </c>
      <c r="X33" s="96">
        <f t="shared" si="1"/>
        <v>1.3</v>
      </c>
      <c r="Y33" s="97" t="s">
        <v>168</v>
      </c>
      <c r="Z33" s="159">
        <v>1020</v>
      </c>
      <c r="AA33" s="159">
        <v>0</v>
      </c>
      <c r="AB33" s="159">
        <v>1187</v>
      </c>
      <c r="AC33" s="159">
        <v>0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15211956</v>
      </c>
      <c r="AJ33" s="45">
        <f t="shared" si="7"/>
        <v>1139</v>
      </c>
      <c r="AK33" s="48">
        <f t="shared" si="8"/>
        <v>246.75043327556327</v>
      </c>
      <c r="AL33" s="156">
        <v>1</v>
      </c>
      <c r="AM33" s="156">
        <v>0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2</v>
      </c>
      <c r="G34" s="118">
        <v>77</v>
      </c>
      <c r="H34" s="155">
        <f t="shared" si="0"/>
        <v>54.225352112676056</v>
      </c>
      <c r="I34" s="155">
        <v>70</v>
      </c>
      <c r="J34" s="41" t="s">
        <v>88</v>
      </c>
      <c r="K34" s="41">
        <f>L34-(2/1.42)</f>
        <v>49.295774647887328</v>
      </c>
      <c r="L34" s="42">
        <f>(G34-5)/1.42</f>
        <v>50.70422535211268</v>
      </c>
      <c r="M34" s="41">
        <f t="shared" si="12"/>
        <v>54.929577464788736</v>
      </c>
      <c r="N34" s="43">
        <v>14</v>
      </c>
      <c r="O34" s="44" t="s">
        <v>116</v>
      </c>
      <c r="P34" s="44">
        <v>11.9</v>
      </c>
      <c r="Q34" s="158">
        <v>129</v>
      </c>
      <c r="R34" s="158"/>
      <c r="S34" s="158">
        <v>92624643</v>
      </c>
      <c r="T34" s="45">
        <f t="shared" si="4"/>
        <v>4405</v>
      </c>
      <c r="U34" s="46">
        <f t="shared" si="5"/>
        <v>105.72</v>
      </c>
      <c r="V34" s="46">
        <f t="shared" si="6"/>
        <v>4.4050000000000002</v>
      </c>
      <c r="W34" s="96">
        <v>1.5</v>
      </c>
      <c r="X34" s="96">
        <f t="shared" si="1"/>
        <v>1.5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15213039</v>
      </c>
      <c r="AJ34" s="45">
        <f t="shared" si="7"/>
        <v>1083</v>
      </c>
      <c r="AK34" s="48">
        <f t="shared" si="8"/>
        <v>245.85698070374573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 t="s">
        <v>212</v>
      </c>
      <c r="E35" s="155" t="e">
        <f t="shared" si="2"/>
        <v>#VALUE!</v>
      </c>
      <c r="F35" s="155">
        <v>3</v>
      </c>
      <c r="G35" s="118">
        <v>70</v>
      </c>
      <c r="H35" s="155">
        <f t="shared" si="0"/>
        <v>49.295774647887328</v>
      </c>
      <c r="I35" s="155">
        <v>71</v>
      </c>
      <c r="J35" s="41" t="s">
        <v>88</v>
      </c>
      <c r="K35" s="41">
        <f t="shared" si="3"/>
        <v>44.366197183098592</v>
      </c>
      <c r="L35" s="42">
        <f>(G35-5)/1.42</f>
        <v>45.774647887323944</v>
      </c>
      <c r="M35" s="41">
        <f t="shared" si="12"/>
        <v>50</v>
      </c>
      <c r="N35" s="43">
        <v>14</v>
      </c>
      <c r="O35" s="44" t="s">
        <v>116</v>
      </c>
      <c r="P35" s="58">
        <v>11.5</v>
      </c>
      <c r="Q35" s="158" t="s">
        <v>212</v>
      </c>
      <c r="R35" s="158"/>
      <c r="S35" s="158">
        <v>92628659</v>
      </c>
      <c r="T35" s="45">
        <f t="shared" si="4"/>
        <v>4016</v>
      </c>
      <c r="U35" s="46">
        <f t="shared" si="5"/>
        <v>96.384</v>
      </c>
      <c r="V35" s="46">
        <f t="shared" si="6"/>
        <v>4.016</v>
      </c>
      <c r="W35" s="96">
        <v>2</v>
      </c>
      <c r="X35" s="96">
        <f t="shared" si="1"/>
        <v>2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15214165</v>
      </c>
      <c r="AJ35" s="45">
        <f t="shared" si="7"/>
        <v>1126</v>
      </c>
      <c r="AK35" s="48">
        <f t="shared" si="8"/>
        <v>280.37848605577688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102793</v>
      </c>
      <c r="U36" s="46">
        <f t="shared" si="5"/>
        <v>2467.0320000000002</v>
      </c>
      <c r="V36" s="46">
        <f t="shared" si="6"/>
        <v>102.79300000000001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27764</v>
      </c>
      <c r="AK36" s="61">
        <f>$AJ$36/$V36</f>
        <v>270.09621277713461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1.0383333333333333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226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282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277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278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279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159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'APR 6'!$B$54</f>
        <v>TARGET DISCHARGE PRESSURE SET TO 78 PSI @ 5:01 PM TO 7:01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'[2]FEB 6'!$B$54</f>
        <v>TARGET DISCHARGE PRESSURE SET TO 76 PSI @ 7:01 PM TO 8:01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162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248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163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 t="s">
        <v>181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R4:W4" name="Range1_16_1_1_1_1_1_1_2_2_2_2_2_2_2_2_2_2_2_2_2_2_2_2_2_2_2_2_2_2_2_1_2_2_2_2_2_2_2_2_2_2_3_2_2_2_2_2_2_2_2_2_2_1_1_1_1_2_2_1_1_1_1_1_1_1_1_1_1_3_1_2"/>
    <protectedRange sqref="R5:W5" name="Range1_16_1_1_1_1_1_1_2_2_2_2_2_2_2_2_2_2_2_2_2_2_2_2_2_2_2_2_2_2_2_1_2_2_2_2_2_2_2_2_2_2_3_2_2_2_2_2_2_2_2_2_2_1_1_1_1_2_2_1_1_1_1_1_1_1_1_1_1_1_1_1_2_1_1_1_1_1_1_2_1_1_1_1_2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01" priority="5" operator="containsText" text="N/A">
      <formula>NOT(ISERROR(SEARCH("N/A",Z12)))</formula>
    </cfRule>
    <cfRule type="cellIs" dxfId="100" priority="17" operator="equal">
      <formula>0</formula>
    </cfRule>
  </conditionalFormatting>
  <conditionalFormatting sqref="Z12:AG35">
    <cfRule type="cellIs" dxfId="99" priority="16" operator="greaterThanOrEqual">
      <formula>1185</formula>
    </cfRule>
  </conditionalFormatting>
  <conditionalFormatting sqref="Z12:AG35">
    <cfRule type="cellIs" dxfId="98" priority="15" operator="between">
      <formula>0.1</formula>
      <formula>1184</formula>
    </cfRule>
  </conditionalFormatting>
  <conditionalFormatting sqref="Z8:Z9 AT12:AT35 AL36:AQ36 AL12:AR35">
    <cfRule type="cellIs" dxfId="97" priority="14" operator="equal">
      <formula>0</formula>
    </cfRule>
  </conditionalFormatting>
  <conditionalFormatting sqref="Z8:Z9 AT12:AT35 AL36:AQ36 AL12:AR35">
    <cfRule type="cellIs" dxfId="96" priority="13" operator="greaterThan">
      <formula>1179</formula>
    </cfRule>
  </conditionalFormatting>
  <conditionalFormatting sqref="Z8:Z9 AT12:AT35 AL36:AQ36 AL12:AR35">
    <cfRule type="cellIs" dxfId="95" priority="12" operator="greaterThan">
      <formula>99</formula>
    </cfRule>
  </conditionalFormatting>
  <conditionalFormatting sqref="Z8:Z9 AT12:AT35 AL36:AQ36 AL12:AR35">
    <cfRule type="cellIs" dxfId="94" priority="11" operator="greaterThan">
      <formula>0.99</formula>
    </cfRule>
  </conditionalFormatting>
  <conditionalFormatting sqref="AD8:AD9">
    <cfRule type="cellIs" dxfId="93" priority="10" operator="equal">
      <formula>0</formula>
    </cfRule>
  </conditionalFormatting>
  <conditionalFormatting sqref="AD8:AD9">
    <cfRule type="cellIs" dxfId="92" priority="9" operator="greaterThan">
      <formula>1179</formula>
    </cfRule>
  </conditionalFormatting>
  <conditionalFormatting sqref="AD8:AD9">
    <cfRule type="cellIs" dxfId="91" priority="8" operator="greaterThan">
      <formula>99</formula>
    </cfRule>
  </conditionalFormatting>
  <conditionalFormatting sqref="AD8:AD9">
    <cfRule type="cellIs" dxfId="90" priority="7" operator="greaterThan">
      <formula>0.99</formula>
    </cfRule>
  </conditionalFormatting>
  <conditionalFormatting sqref="AK12:AK35">
    <cfRule type="cellIs" dxfId="89" priority="6" operator="greaterThan">
      <formula>$AK$8</formula>
    </cfRule>
  </conditionalFormatting>
  <conditionalFormatting sqref="AS12:AS35">
    <cfRule type="containsText" dxfId="88" priority="1" operator="containsText" text="N/A">
      <formula>NOT(ISERROR(SEARCH("N/A",AS12)))</formula>
    </cfRule>
    <cfRule type="cellIs" dxfId="87" priority="4" operator="equal">
      <formula>0</formula>
    </cfRule>
  </conditionalFormatting>
  <conditionalFormatting sqref="AS12:AS35">
    <cfRule type="cellIs" dxfId="86" priority="3" operator="greaterThanOrEqual">
      <formula>1185</formula>
    </cfRule>
  </conditionalFormatting>
  <conditionalFormatting sqref="AS12:AS35">
    <cfRule type="cellIs" dxfId="85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177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193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32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43216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27532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35"/>
      <c r="AA9" s="126"/>
      <c r="AB9" s="127"/>
      <c r="AC9" s="127"/>
      <c r="AD9" s="126"/>
      <c r="AE9" s="126"/>
      <c r="AF9" s="128"/>
      <c r="AG9" s="236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33" t="s">
        <v>51</v>
      </c>
      <c r="X10" s="233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31" t="s">
        <v>55</v>
      </c>
      <c r="AI10" s="231" t="s">
        <v>56</v>
      </c>
      <c r="AJ10" s="277" t="s">
        <v>57</v>
      </c>
      <c r="AK10" s="292" t="s">
        <v>58</v>
      </c>
      <c r="AL10" s="233" t="s">
        <v>59</v>
      </c>
      <c r="AM10" s="233" t="s">
        <v>60</v>
      </c>
      <c r="AN10" s="233" t="s">
        <v>61</v>
      </c>
      <c r="AO10" s="233" t="s">
        <v>62</v>
      </c>
      <c r="AP10" s="233" t="s">
        <v>63</v>
      </c>
      <c r="AQ10" s="233" t="s">
        <v>125</v>
      </c>
      <c r="AR10" s="233" t="s">
        <v>64</v>
      </c>
      <c r="AS10" s="233" t="s">
        <v>65</v>
      </c>
      <c r="AT10" s="275" t="s">
        <v>66</v>
      </c>
      <c r="AU10" s="233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33" t="s">
        <v>72</v>
      </c>
      <c r="C11" s="233" t="s">
        <v>73</v>
      </c>
      <c r="D11" s="233" t="s">
        <v>74</v>
      </c>
      <c r="E11" s="233" t="s">
        <v>75</v>
      </c>
      <c r="F11" s="233" t="s">
        <v>128</v>
      </c>
      <c r="G11" s="233" t="s">
        <v>74</v>
      </c>
      <c r="H11" s="233" t="s">
        <v>75</v>
      </c>
      <c r="I11" s="233" t="s">
        <v>128</v>
      </c>
      <c r="J11" s="272"/>
      <c r="K11" s="233" t="s">
        <v>75</v>
      </c>
      <c r="L11" s="233" t="s">
        <v>75</v>
      </c>
      <c r="M11" s="233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25'!S35</f>
        <v>92628659</v>
      </c>
      <c r="T11" s="285"/>
      <c r="U11" s="286"/>
      <c r="V11" s="287"/>
      <c r="W11" s="233" t="s">
        <v>75</v>
      </c>
      <c r="X11" s="233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25'!AI35</f>
        <v>15214165</v>
      </c>
      <c r="AJ11" s="277"/>
      <c r="AK11" s="293"/>
      <c r="AL11" s="233" t="s">
        <v>84</v>
      </c>
      <c r="AM11" s="233" t="s">
        <v>84</v>
      </c>
      <c r="AN11" s="233" t="s">
        <v>84</v>
      </c>
      <c r="AO11" s="233" t="s">
        <v>84</v>
      </c>
      <c r="AP11" s="233" t="s">
        <v>84</v>
      </c>
      <c r="AQ11" s="233" t="s">
        <v>84</v>
      </c>
      <c r="AR11" s="233" t="s">
        <v>84</v>
      </c>
      <c r="AS11" s="1"/>
      <c r="AT11" s="276"/>
      <c r="AU11" s="23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 t="s">
        <v>212</v>
      </c>
      <c r="E12" s="155" t="e">
        <f>D12/1.42</f>
        <v>#VALUE!</v>
      </c>
      <c r="F12" s="155">
        <v>4</v>
      </c>
      <c r="G12" s="118">
        <v>70</v>
      </c>
      <c r="H12" s="155">
        <f t="shared" ref="H12:H35" si="0">G12/1.42</f>
        <v>49.295774647887328</v>
      </c>
      <c r="I12" s="155">
        <v>72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 t="s">
        <v>212</v>
      </c>
      <c r="R12" s="158"/>
      <c r="S12" s="158">
        <v>92632352</v>
      </c>
      <c r="T12" s="45">
        <f>IF(ISBLANK(S12),"-",S12-S11)</f>
        <v>3693</v>
      </c>
      <c r="U12" s="46">
        <f>T12*24/1000</f>
        <v>88.632000000000005</v>
      </c>
      <c r="V12" s="46">
        <f>T12/1000</f>
        <v>3.6930000000000001</v>
      </c>
      <c r="W12" s="96">
        <v>3.5</v>
      </c>
      <c r="X12" s="96">
        <f t="shared" ref="X12:X35" si="1">W12</f>
        <v>3.5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15215290</v>
      </c>
      <c r="AJ12" s="45">
        <f>IF(ISBLANK(AI12),"-",AI12-AI11)</f>
        <v>1125</v>
      </c>
      <c r="AK12" s="48">
        <f>AJ12/V12</f>
        <v>304.63038180341186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72</v>
      </c>
      <c r="H13" s="155">
        <f t="shared" si="0"/>
        <v>50.70422535211268</v>
      </c>
      <c r="I13" s="155">
        <v>74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8">
        <v>140</v>
      </c>
      <c r="R13" s="158"/>
      <c r="S13" s="158">
        <v>92635972</v>
      </c>
      <c r="T13" s="45">
        <f t="shared" ref="T13:T35" si="4">IF(ISBLANK(S13),"-",S13-S12)</f>
        <v>3620</v>
      </c>
      <c r="U13" s="46">
        <f t="shared" ref="U13:U36" si="5">T13*24/1000</f>
        <v>86.88</v>
      </c>
      <c r="V13" s="46">
        <f t="shared" ref="V13:V36" si="6">T13/1000</f>
        <v>3.62</v>
      </c>
      <c r="W13" s="96">
        <v>4.9000000000000004</v>
      </c>
      <c r="X13" s="96">
        <f t="shared" si="1"/>
        <v>4.9000000000000004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15216395</v>
      </c>
      <c r="AJ13" s="45">
        <f t="shared" ref="AJ13:AJ35" si="7">IF(ISBLANK(AI13),"-",AI13-AI12)</f>
        <v>1105</v>
      </c>
      <c r="AK13" s="48">
        <f t="shared" ref="AK13:AK35" si="8">AJ13/V13</f>
        <v>305.24861878453038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7</v>
      </c>
      <c r="G14" s="118">
        <v>73</v>
      </c>
      <c r="H14" s="155">
        <f t="shared" si="0"/>
        <v>51.408450704225352</v>
      </c>
      <c r="I14" s="155">
        <v>76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>
        <v>140</v>
      </c>
      <c r="R14" s="158"/>
      <c r="S14" s="158">
        <v>92639418</v>
      </c>
      <c r="T14" s="45">
        <f t="shared" si="4"/>
        <v>3446</v>
      </c>
      <c r="U14" s="46">
        <f t="shared" si="5"/>
        <v>82.703999999999994</v>
      </c>
      <c r="V14" s="46">
        <f t="shared" si="6"/>
        <v>3.4460000000000002</v>
      </c>
      <c r="W14" s="96">
        <v>7.2</v>
      </c>
      <c r="X14" s="96">
        <f t="shared" si="1"/>
        <v>7.2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15217537</v>
      </c>
      <c r="AJ14" s="45">
        <f t="shared" si="7"/>
        <v>1142</v>
      </c>
      <c r="AK14" s="48">
        <f t="shared" si="8"/>
        <v>331.39872315728377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9</v>
      </c>
      <c r="G15" s="118">
        <v>65</v>
      </c>
      <c r="H15" s="155">
        <f t="shared" si="0"/>
        <v>45.774647887323944</v>
      </c>
      <c r="I15" s="155">
        <v>78</v>
      </c>
      <c r="J15" s="41" t="s">
        <v>88</v>
      </c>
      <c r="K15" s="41">
        <f t="shared" si="3"/>
        <v>40.845070422535215</v>
      </c>
      <c r="L15" s="42">
        <f>(G15-5)/1.42</f>
        <v>42.253521126760567</v>
      </c>
      <c r="M15" s="41">
        <f>L15+(6/1.42)</f>
        <v>46.478873239436624</v>
      </c>
      <c r="N15" s="43">
        <v>14</v>
      </c>
      <c r="O15" s="44" t="s">
        <v>89</v>
      </c>
      <c r="P15" s="44">
        <v>12.8</v>
      </c>
      <c r="Q15" s="158">
        <v>135</v>
      </c>
      <c r="R15" s="158"/>
      <c r="S15" s="158">
        <v>92642851</v>
      </c>
      <c r="T15" s="45">
        <f t="shared" si="4"/>
        <v>3433</v>
      </c>
      <c r="U15" s="46">
        <f t="shared" si="5"/>
        <v>82.391999999999996</v>
      </c>
      <c r="V15" s="46">
        <f t="shared" si="6"/>
        <v>3.4329999999999998</v>
      </c>
      <c r="W15" s="96">
        <v>9.1999999999999993</v>
      </c>
      <c r="X15" s="96">
        <f t="shared" si="1"/>
        <v>9.1999999999999993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0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15218700</v>
      </c>
      <c r="AJ15" s="45">
        <f t="shared" si="7"/>
        <v>1163</v>
      </c>
      <c r="AK15" s="48">
        <f t="shared" si="8"/>
        <v>338.77075444217888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9</v>
      </c>
      <c r="G16" s="118">
        <v>80</v>
      </c>
      <c r="H16" s="155">
        <f t="shared" si="0"/>
        <v>56.338028169014088</v>
      </c>
      <c r="I16" s="155">
        <v>80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>
        <v>126</v>
      </c>
      <c r="R16" s="158"/>
      <c r="S16" s="158">
        <v>92646233</v>
      </c>
      <c r="T16" s="45">
        <f t="shared" si="4"/>
        <v>3382</v>
      </c>
      <c r="U16" s="46">
        <f t="shared" si="5"/>
        <v>81.168000000000006</v>
      </c>
      <c r="V16" s="46">
        <f t="shared" si="6"/>
        <v>3.3820000000000001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15219717</v>
      </c>
      <c r="AJ16" s="45">
        <f t="shared" si="7"/>
        <v>1017</v>
      </c>
      <c r="AK16" s="48">
        <f t="shared" si="8"/>
        <v>300.70963926670606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80</v>
      </c>
      <c r="H17" s="155">
        <f t="shared" si="0"/>
        <v>56.338028169014088</v>
      </c>
      <c r="I17" s="155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129</v>
      </c>
      <c r="R17" s="158"/>
      <c r="S17" s="158">
        <v>92649721</v>
      </c>
      <c r="T17" s="45">
        <f t="shared" si="4"/>
        <v>3488</v>
      </c>
      <c r="U17" s="46">
        <f t="shared" si="5"/>
        <v>83.712000000000003</v>
      </c>
      <c r="V17" s="46">
        <f t="shared" si="6"/>
        <v>3.488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1027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15220796</v>
      </c>
      <c r="AJ17" s="45">
        <f t="shared" si="7"/>
        <v>1079</v>
      </c>
      <c r="AK17" s="48">
        <f t="shared" si="8"/>
        <v>309.34633027522938</v>
      </c>
      <c r="AL17" s="156">
        <v>0</v>
      </c>
      <c r="AM17" s="156">
        <v>1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0.78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129</v>
      </c>
      <c r="R18" s="158"/>
      <c r="S18" s="158">
        <v>92653538</v>
      </c>
      <c r="T18" s="45">
        <f t="shared" si="4"/>
        <v>3817</v>
      </c>
      <c r="U18" s="46">
        <f t="shared" si="5"/>
        <v>91.608000000000004</v>
      </c>
      <c r="V18" s="46">
        <f t="shared" si="6"/>
        <v>3.8170000000000002</v>
      </c>
      <c r="W18" s="96">
        <v>8.8000000000000007</v>
      </c>
      <c r="X18" s="96">
        <f t="shared" si="1"/>
        <v>8.8000000000000007</v>
      </c>
      <c r="Y18" s="97" t="s">
        <v>168</v>
      </c>
      <c r="Z18" s="159">
        <v>0</v>
      </c>
      <c r="AA18" s="159">
        <v>1048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15221980</v>
      </c>
      <c r="AJ18" s="45">
        <f t="shared" si="7"/>
        <v>1184</v>
      </c>
      <c r="AK18" s="48">
        <f t="shared" si="8"/>
        <v>310.19124967251764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5</v>
      </c>
      <c r="G19" s="118">
        <v>77</v>
      </c>
      <c r="H19" s="155">
        <f t="shared" si="0"/>
        <v>54.225352112676056</v>
      </c>
      <c r="I19" s="155">
        <v>73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129</v>
      </c>
      <c r="R19" s="158"/>
      <c r="S19" s="158">
        <v>92657692</v>
      </c>
      <c r="T19" s="45">
        <f t="shared" si="4"/>
        <v>4154</v>
      </c>
      <c r="U19" s="46">
        <f>T19*24/1000</f>
        <v>99.695999999999998</v>
      </c>
      <c r="V19" s="46">
        <f t="shared" si="6"/>
        <v>4.1539999999999999</v>
      </c>
      <c r="W19" s="96">
        <v>8.1999999999999993</v>
      </c>
      <c r="X19" s="96">
        <f t="shared" si="1"/>
        <v>8.1999999999999993</v>
      </c>
      <c r="Y19" s="97" t="s">
        <v>168</v>
      </c>
      <c r="Z19" s="159">
        <v>0</v>
      </c>
      <c r="AA19" s="159">
        <v>1047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15223232</v>
      </c>
      <c r="AJ19" s="45">
        <f t="shared" si="7"/>
        <v>1252</v>
      </c>
      <c r="AK19" s="48">
        <f t="shared" si="8"/>
        <v>301.39624458353393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76</v>
      </c>
      <c r="H20" s="155">
        <f t="shared" si="0"/>
        <v>53.521126760563384</v>
      </c>
      <c r="I20" s="155">
        <v>71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92661325</v>
      </c>
      <c r="T20" s="45">
        <f t="shared" si="4"/>
        <v>3633</v>
      </c>
      <c r="U20" s="46">
        <f t="shared" si="5"/>
        <v>87.191999999999993</v>
      </c>
      <c r="V20" s="46">
        <f t="shared" si="6"/>
        <v>3.633</v>
      </c>
      <c r="W20" s="96">
        <v>7.5</v>
      </c>
      <c r="X20" s="96">
        <f t="shared" si="1"/>
        <v>7.5</v>
      </c>
      <c r="Y20" s="97" t="s">
        <v>168</v>
      </c>
      <c r="Z20" s="159">
        <v>0</v>
      </c>
      <c r="AA20" s="159">
        <v>1047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15224375</v>
      </c>
      <c r="AJ20" s="45">
        <f t="shared" si="7"/>
        <v>1143</v>
      </c>
      <c r="AK20" s="48">
        <f t="shared" si="8"/>
        <v>314.61601981833195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2</v>
      </c>
      <c r="G21" s="118">
        <v>76</v>
      </c>
      <c r="H21" s="155">
        <f t="shared" si="0"/>
        <v>53.521126760563384</v>
      </c>
      <c r="I21" s="155">
        <v>71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>
        <v>132</v>
      </c>
      <c r="R21" s="158"/>
      <c r="S21" s="158">
        <v>92665228</v>
      </c>
      <c r="T21" s="45">
        <f t="shared" si="4"/>
        <v>3903</v>
      </c>
      <c r="U21" s="46">
        <f t="shared" si="5"/>
        <v>93.671999999999997</v>
      </c>
      <c r="V21" s="46">
        <f t="shared" si="6"/>
        <v>3.903</v>
      </c>
      <c r="W21" s="96">
        <v>6.9</v>
      </c>
      <c r="X21" s="96">
        <f t="shared" si="1"/>
        <v>6.9</v>
      </c>
      <c r="Y21" s="97" t="s">
        <v>168</v>
      </c>
      <c r="Z21" s="159">
        <v>0</v>
      </c>
      <c r="AA21" s="159">
        <v>1048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15225575</v>
      </c>
      <c r="AJ21" s="45">
        <f t="shared" si="7"/>
        <v>1200</v>
      </c>
      <c r="AK21" s="48">
        <f t="shared" si="8"/>
        <v>307.45580322828596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1.02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0</v>
      </c>
      <c r="G22" s="118">
        <v>76</v>
      </c>
      <c r="H22" s="155">
        <f t="shared" si="0"/>
        <v>53.521126760563384</v>
      </c>
      <c r="I22" s="155">
        <v>71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131</v>
      </c>
      <c r="R22" s="158"/>
      <c r="S22" s="158">
        <v>92669388</v>
      </c>
      <c r="T22" s="45">
        <f t="shared" si="4"/>
        <v>4160</v>
      </c>
      <c r="U22" s="46">
        <f t="shared" si="5"/>
        <v>99.84</v>
      </c>
      <c r="V22" s="46">
        <f t="shared" si="6"/>
        <v>4.16</v>
      </c>
      <c r="W22" s="96">
        <v>6.3</v>
      </c>
      <c r="X22" s="96">
        <f>W22</f>
        <v>6.3</v>
      </c>
      <c r="Y22" s="97" t="s">
        <v>168</v>
      </c>
      <c r="Z22" s="159">
        <v>0</v>
      </c>
      <c r="AA22" s="159">
        <v>1047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15226810</v>
      </c>
      <c r="AJ22" s="45">
        <f t="shared" si="7"/>
        <v>1235</v>
      </c>
      <c r="AK22" s="48">
        <f t="shared" si="8"/>
        <v>296.875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0</v>
      </c>
      <c r="G23" s="118">
        <v>76</v>
      </c>
      <c r="H23" s="155">
        <f t="shared" si="0"/>
        <v>53.521126760563384</v>
      </c>
      <c r="I23" s="155">
        <v>71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131</v>
      </c>
      <c r="R23" s="158"/>
      <c r="S23" s="158">
        <v>92673070</v>
      </c>
      <c r="T23" s="45">
        <f t="shared" si="4"/>
        <v>3682</v>
      </c>
      <c r="U23" s="46">
        <f>T23*24/1000</f>
        <v>88.367999999999995</v>
      </c>
      <c r="V23" s="46">
        <f t="shared" si="6"/>
        <v>3.6819999999999999</v>
      </c>
      <c r="W23" s="96">
        <v>5.7</v>
      </c>
      <c r="X23" s="96">
        <f t="shared" si="1"/>
        <v>5.7</v>
      </c>
      <c r="Y23" s="97" t="s">
        <v>168</v>
      </c>
      <c r="Z23" s="159">
        <v>0</v>
      </c>
      <c r="AA23" s="159">
        <v>1046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15227947</v>
      </c>
      <c r="AJ23" s="45">
        <f t="shared" si="7"/>
        <v>1137</v>
      </c>
      <c r="AK23" s="48">
        <f t="shared" si="8"/>
        <v>308.79956545355788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-1</v>
      </c>
      <c r="G24" s="118">
        <v>75</v>
      </c>
      <c r="H24" s="155">
        <f t="shared" si="0"/>
        <v>52.816901408450704</v>
      </c>
      <c r="I24" s="155">
        <v>71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92676826</v>
      </c>
      <c r="T24" s="45">
        <f t="shared" si="4"/>
        <v>3756</v>
      </c>
      <c r="U24" s="46">
        <f>T24*24/1000</f>
        <v>90.144000000000005</v>
      </c>
      <c r="V24" s="46">
        <f t="shared" si="6"/>
        <v>3.7559999999999998</v>
      </c>
      <c r="W24" s="96">
        <v>5.0999999999999996</v>
      </c>
      <c r="X24" s="96">
        <f t="shared" si="1"/>
        <v>5.0999999999999996</v>
      </c>
      <c r="Y24" s="97" t="s">
        <v>168</v>
      </c>
      <c r="Z24" s="159">
        <v>0</v>
      </c>
      <c r="AA24" s="159">
        <v>1017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15229126</v>
      </c>
      <c r="AJ24" s="45">
        <f t="shared" si="7"/>
        <v>1179</v>
      </c>
      <c r="AK24" s="48">
        <f t="shared" si="8"/>
        <v>313.89776357827481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75</v>
      </c>
      <c r="H25" s="155">
        <f>G25/1.42</f>
        <v>52.816901408450704</v>
      </c>
      <c r="I25" s="155">
        <v>71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92680894</v>
      </c>
      <c r="T25" s="45">
        <f t="shared" si="4"/>
        <v>4068</v>
      </c>
      <c r="U25" s="46">
        <f t="shared" si="5"/>
        <v>97.632000000000005</v>
      </c>
      <c r="V25" s="46">
        <f t="shared" si="6"/>
        <v>4.0679999999999996</v>
      </c>
      <c r="W25" s="96">
        <v>4.7</v>
      </c>
      <c r="X25" s="96">
        <f t="shared" si="1"/>
        <v>4.7</v>
      </c>
      <c r="Y25" s="97" t="s">
        <v>168</v>
      </c>
      <c r="Z25" s="159">
        <v>0</v>
      </c>
      <c r="AA25" s="159">
        <v>1015</v>
      </c>
      <c r="AB25" s="159">
        <v>0</v>
      </c>
      <c r="AC25" s="159">
        <v>1185</v>
      </c>
      <c r="AD25" s="159">
        <v>1186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15230400</v>
      </c>
      <c r="AJ25" s="45">
        <f t="shared" si="7"/>
        <v>1274</v>
      </c>
      <c r="AK25" s="48">
        <f t="shared" si="8"/>
        <v>313.17600786627338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1.1000000000000001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75</v>
      </c>
      <c r="H26" s="155">
        <f>G26/1.42</f>
        <v>52.816901408450704</v>
      </c>
      <c r="I26" s="155">
        <v>70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92683912</v>
      </c>
      <c r="T26" s="45">
        <f t="shared" si="4"/>
        <v>3018</v>
      </c>
      <c r="U26" s="46">
        <f t="shared" si="5"/>
        <v>72.432000000000002</v>
      </c>
      <c r="V26" s="46">
        <f t="shared" si="6"/>
        <v>3.0179999999999998</v>
      </c>
      <c r="W26" s="96">
        <v>4.3</v>
      </c>
      <c r="X26" s="96">
        <f t="shared" si="1"/>
        <v>4.3</v>
      </c>
      <c r="Y26" s="97" t="s">
        <v>168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15231400</v>
      </c>
      <c r="AJ26" s="45">
        <f t="shared" si="7"/>
        <v>1000</v>
      </c>
      <c r="AK26" s="48">
        <f t="shared" si="8"/>
        <v>331.34526176275682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75</v>
      </c>
      <c r="H27" s="155">
        <f t="shared" si="0"/>
        <v>52.816901408450704</v>
      </c>
      <c r="I27" s="155">
        <v>70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92687626</v>
      </c>
      <c r="T27" s="45">
        <f t="shared" si="4"/>
        <v>3714</v>
      </c>
      <c r="U27" s="46">
        <f t="shared" si="5"/>
        <v>89.135999999999996</v>
      </c>
      <c r="V27" s="46">
        <f t="shared" si="6"/>
        <v>3.714</v>
      </c>
      <c r="W27" s="96">
        <v>3.8</v>
      </c>
      <c r="X27" s="96">
        <f t="shared" si="1"/>
        <v>3.8</v>
      </c>
      <c r="Y27" s="97" t="s">
        <v>168</v>
      </c>
      <c r="Z27" s="159">
        <v>0</v>
      </c>
      <c r="AA27" s="159">
        <v>1016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15232616</v>
      </c>
      <c r="AJ27" s="45">
        <f>IF(ISBLANK(AI27),"-",AI27-AI26)</f>
        <v>1216</v>
      </c>
      <c r="AK27" s="48">
        <f t="shared" si="8"/>
        <v>327.40980075390416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75</v>
      </c>
      <c r="H28" s="155">
        <f t="shared" si="0"/>
        <v>52.816901408450704</v>
      </c>
      <c r="I28" s="155">
        <v>70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92691092</v>
      </c>
      <c r="T28" s="45">
        <f t="shared" si="4"/>
        <v>3466</v>
      </c>
      <c r="U28" s="46">
        <f t="shared" si="5"/>
        <v>83.183999999999997</v>
      </c>
      <c r="V28" s="46">
        <f t="shared" si="6"/>
        <v>3.4660000000000002</v>
      </c>
      <c r="W28" s="96">
        <v>3.4</v>
      </c>
      <c r="X28" s="96">
        <f t="shared" si="1"/>
        <v>3.4</v>
      </c>
      <c r="Y28" s="97" t="s">
        <v>168</v>
      </c>
      <c r="Z28" s="159">
        <v>0</v>
      </c>
      <c r="AA28" s="159">
        <v>1016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15233744</v>
      </c>
      <c r="AJ28" s="45">
        <f t="shared" si="7"/>
        <v>1128</v>
      </c>
      <c r="AK28" s="48">
        <f>AJ27/V28</f>
        <v>350.83669936526252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74</v>
      </c>
      <c r="H29" s="155">
        <f t="shared" si="0"/>
        <v>52.112676056338032</v>
      </c>
      <c r="I29" s="155">
        <v>70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92694756</v>
      </c>
      <c r="T29" s="45">
        <f t="shared" si="4"/>
        <v>3664</v>
      </c>
      <c r="U29" s="46">
        <f t="shared" si="5"/>
        <v>87.936000000000007</v>
      </c>
      <c r="V29" s="46">
        <f t="shared" si="6"/>
        <v>3.6640000000000001</v>
      </c>
      <c r="W29" s="96">
        <v>3</v>
      </c>
      <c r="X29" s="96">
        <f t="shared" si="1"/>
        <v>3</v>
      </c>
      <c r="Y29" s="97" t="s">
        <v>168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15234918</v>
      </c>
      <c r="AJ29" s="45">
        <f t="shared" si="7"/>
        <v>1174</v>
      </c>
      <c r="AK29" s="48">
        <f>AJ28/V29</f>
        <v>307.86026200873363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1.04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0</v>
      </c>
      <c r="G30" s="118">
        <v>74</v>
      </c>
      <c r="H30" s="155">
        <f t="shared" si="0"/>
        <v>52.112676056338032</v>
      </c>
      <c r="I30" s="155">
        <v>68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92698222</v>
      </c>
      <c r="T30" s="45">
        <f t="shared" si="4"/>
        <v>3466</v>
      </c>
      <c r="U30" s="46">
        <f t="shared" si="5"/>
        <v>83.183999999999997</v>
      </c>
      <c r="V30" s="46">
        <f t="shared" si="6"/>
        <v>3.4660000000000002</v>
      </c>
      <c r="W30" s="96">
        <v>2.7</v>
      </c>
      <c r="X30" s="96">
        <f t="shared" si="1"/>
        <v>2.7</v>
      </c>
      <c r="Y30" s="97" t="s">
        <v>168</v>
      </c>
      <c r="Z30" s="159">
        <v>0</v>
      </c>
      <c r="AA30" s="159">
        <v>1016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15236036</v>
      </c>
      <c r="AJ30" s="45">
        <f t="shared" si="7"/>
        <v>1118</v>
      </c>
      <c r="AK30" s="48">
        <f t="shared" si="8"/>
        <v>322.5620311598384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0</v>
      </c>
      <c r="G31" s="118">
        <v>74</v>
      </c>
      <c r="H31" s="155">
        <f t="shared" si="0"/>
        <v>52.112676056338032</v>
      </c>
      <c r="I31" s="155">
        <v>68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92702520</v>
      </c>
      <c r="T31" s="45">
        <f t="shared" si="4"/>
        <v>4298</v>
      </c>
      <c r="U31" s="46">
        <f t="shared" si="5"/>
        <v>103.152</v>
      </c>
      <c r="V31" s="46">
        <f t="shared" si="6"/>
        <v>4.298</v>
      </c>
      <c r="W31" s="96">
        <v>2.2000000000000002</v>
      </c>
      <c r="X31" s="96">
        <f t="shared" si="1"/>
        <v>2.2000000000000002</v>
      </c>
      <c r="Y31" s="97" t="s">
        <v>168</v>
      </c>
      <c r="Z31" s="159">
        <v>0</v>
      </c>
      <c r="AA31" s="159">
        <v>1016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15237270</v>
      </c>
      <c r="AJ31" s="45">
        <f t="shared" si="7"/>
        <v>1234</v>
      </c>
      <c r="AK31" s="48">
        <f t="shared" si="8"/>
        <v>287.11028385295486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0</v>
      </c>
      <c r="G32" s="118">
        <v>74</v>
      </c>
      <c r="H32" s="155">
        <f t="shared" si="0"/>
        <v>52.112676056338032</v>
      </c>
      <c r="I32" s="155">
        <v>68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92706966</v>
      </c>
      <c r="T32" s="45">
        <f t="shared" si="4"/>
        <v>4446</v>
      </c>
      <c r="U32" s="46">
        <f t="shared" si="5"/>
        <v>106.70399999999999</v>
      </c>
      <c r="V32" s="46">
        <f t="shared" si="6"/>
        <v>4.4459999999999997</v>
      </c>
      <c r="W32" s="96">
        <v>1.9</v>
      </c>
      <c r="X32" s="96">
        <f t="shared" si="1"/>
        <v>1.9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15238434</v>
      </c>
      <c r="AJ32" s="45">
        <f t="shared" si="7"/>
        <v>1164</v>
      </c>
      <c r="AK32" s="48">
        <f t="shared" si="8"/>
        <v>261.80836707152497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1</v>
      </c>
      <c r="G33" s="118">
        <v>76</v>
      </c>
      <c r="H33" s="155">
        <f t="shared" si="0"/>
        <v>53.521126760563384</v>
      </c>
      <c r="I33" s="155">
        <v>69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92710706</v>
      </c>
      <c r="T33" s="45">
        <f t="shared" si="4"/>
        <v>3740</v>
      </c>
      <c r="U33" s="46">
        <f t="shared" si="5"/>
        <v>89.76</v>
      </c>
      <c r="V33" s="46">
        <f t="shared" si="6"/>
        <v>3.74</v>
      </c>
      <c r="W33" s="96">
        <v>1.7</v>
      </c>
      <c r="X33" s="96">
        <f t="shared" si="1"/>
        <v>1.7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15239560</v>
      </c>
      <c r="AJ33" s="45">
        <f t="shared" si="7"/>
        <v>1126</v>
      </c>
      <c r="AK33" s="48">
        <f t="shared" si="8"/>
        <v>301.06951871657753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2</v>
      </c>
      <c r="G34" s="118">
        <v>75</v>
      </c>
      <c r="H34" s="155">
        <f t="shared" si="0"/>
        <v>52.816901408450704</v>
      </c>
      <c r="I34" s="155">
        <v>70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134</v>
      </c>
      <c r="R34" s="158"/>
      <c r="S34" s="158">
        <v>92713798</v>
      </c>
      <c r="T34" s="45">
        <f t="shared" si="4"/>
        <v>3092</v>
      </c>
      <c r="U34" s="46">
        <f t="shared" si="5"/>
        <v>74.207999999999998</v>
      </c>
      <c r="V34" s="46">
        <f t="shared" si="6"/>
        <v>3.0920000000000001</v>
      </c>
      <c r="W34" s="96">
        <v>1.9</v>
      </c>
      <c r="X34" s="96">
        <f t="shared" si="1"/>
        <v>1.9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15240602</v>
      </c>
      <c r="AJ34" s="45">
        <f t="shared" si="7"/>
        <v>1042</v>
      </c>
      <c r="AK34" s="48">
        <f t="shared" si="8"/>
        <v>336.9987063389392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3</v>
      </c>
      <c r="G35" s="118">
        <v>69</v>
      </c>
      <c r="H35" s="155">
        <f t="shared" si="0"/>
        <v>48.591549295774648</v>
      </c>
      <c r="I35" s="155">
        <v>71</v>
      </c>
      <c r="J35" s="41" t="s">
        <v>88</v>
      </c>
      <c r="K35" s="41">
        <f t="shared" si="3"/>
        <v>43.661971830985919</v>
      </c>
      <c r="L35" s="42">
        <f>(G35-5)/1.42</f>
        <v>45.070422535211272</v>
      </c>
      <c r="M35" s="41">
        <f t="shared" si="12"/>
        <v>49.295774647887328</v>
      </c>
      <c r="N35" s="43">
        <v>14</v>
      </c>
      <c r="O35" s="44" t="s">
        <v>116</v>
      </c>
      <c r="P35" s="58">
        <v>11.5</v>
      </c>
      <c r="Q35" s="158">
        <v>145</v>
      </c>
      <c r="R35" s="158"/>
      <c r="S35" s="158">
        <v>92717806</v>
      </c>
      <c r="T35" s="45">
        <f t="shared" si="4"/>
        <v>4008</v>
      </c>
      <c r="U35" s="46">
        <f t="shared" si="5"/>
        <v>96.191999999999993</v>
      </c>
      <c r="V35" s="46">
        <f t="shared" si="6"/>
        <v>4.008</v>
      </c>
      <c r="W35" s="96">
        <v>3.2</v>
      </c>
      <c r="X35" s="96">
        <f t="shared" si="1"/>
        <v>3.2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15241697</v>
      </c>
      <c r="AJ35" s="45">
        <f t="shared" si="7"/>
        <v>1095</v>
      </c>
      <c r="AK35" s="48">
        <f t="shared" si="8"/>
        <v>273.20359281437123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89147</v>
      </c>
      <c r="U36" s="46">
        <f t="shared" si="5"/>
        <v>2139.5279999999998</v>
      </c>
      <c r="V36" s="46">
        <f t="shared" si="6"/>
        <v>89.147000000000006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27532</v>
      </c>
      <c r="AK36" s="61">
        <f>$AJ$36/$V36</f>
        <v>308.83821104467899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0.98999999999999988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188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280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281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185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157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283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159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161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'[2]FEB 6'!$B$54</f>
        <v>TARGET DISCHARGE PRESSURE SET TO 76 PSI @ 7:01 PM TO 8:01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162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276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163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4" t="s">
        <v>181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"/>
    <protectedRange sqref="R4:W4" name="Range1_16_1_1_1_1_1_1_2_2_2_2_2_2_2_2_2_2_2_2_2_2_2_2_2_2_2_2_2_2_2_1_2_2_2_2_2_2_2_2_2_2_3_2_2_2_2_2_2_2_2_2_2_1_1_1_1_2_2_1_1_1_1_1_1_1_1_1_1_3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R5:W5" name="Range1_16_1_1_1_1_1_1_2_2_2_2_2_2_2_2_2_2_2_2_2_2_2_2_2_2_2_2_2_2_2_1_2_2_2_2_2_2_2_2_2_2_3_2_2_2_2_2_2_2_2_2_2_1_1_1_1_2_2_1_1_1_1_1_1_1_1_1_1_1_1_1_2_1_1_1_1_1_1_2_1_1_1_1_2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84" priority="5" operator="containsText" text="N/A">
      <formula>NOT(ISERROR(SEARCH("N/A",Z12)))</formula>
    </cfRule>
    <cfRule type="cellIs" dxfId="83" priority="17" operator="equal">
      <formula>0</formula>
    </cfRule>
  </conditionalFormatting>
  <conditionalFormatting sqref="Z12:AG35">
    <cfRule type="cellIs" dxfId="82" priority="16" operator="greaterThanOrEqual">
      <formula>1185</formula>
    </cfRule>
  </conditionalFormatting>
  <conditionalFormatting sqref="Z12:AG35">
    <cfRule type="cellIs" dxfId="81" priority="15" operator="between">
      <formula>0.1</formula>
      <formula>1184</formula>
    </cfRule>
  </conditionalFormatting>
  <conditionalFormatting sqref="Z8:Z9 AT12:AT35 AL36:AQ36 AL12:AR35">
    <cfRule type="cellIs" dxfId="80" priority="14" operator="equal">
      <formula>0</formula>
    </cfRule>
  </conditionalFormatting>
  <conditionalFormatting sqref="Z8:Z9 AT12:AT35 AL36:AQ36 AL12:AR35">
    <cfRule type="cellIs" dxfId="79" priority="13" operator="greaterThan">
      <formula>1179</formula>
    </cfRule>
  </conditionalFormatting>
  <conditionalFormatting sqref="Z8:Z9 AT12:AT35 AL36:AQ36 AL12:AR35">
    <cfRule type="cellIs" dxfId="78" priority="12" operator="greaterThan">
      <formula>99</formula>
    </cfRule>
  </conditionalFormatting>
  <conditionalFormatting sqref="Z8:Z9 AT12:AT35 AL36:AQ36 AL12:AR35">
    <cfRule type="cellIs" dxfId="77" priority="11" operator="greaterThan">
      <formula>0.99</formula>
    </cfRule>
  </conditionalFormatting>
  <conditionalFormatting sqref="AD8:AD9">
    <cfRule type="cellIs" dxfId="76" priority="10" operator="equal">
      <formula>0</formula>
    </cfRule>
  </conditionalFormatting>
  <conditionalFormatting sqref="AD8:AD9">
    <cfRule type="cellIs" dxfId="75" priority="9" operator="greaterThan">
      <formula>1179</formula>
    </cfRule>
  </conditionalFormatting>
  <conditionalFormatting sqref="AD8:AD9">
    <cfRule type="cellIs" dxfId="74" priority="8" operator="greaterThan">
      <formula>99</formula>
    </cfRule>
  </conditionalFormatting>
  <conditionalFormatting sqref="AD8:AD9">
    <cfRule type="cellIs" dxfId="73" priority="7" operator="greaterThan">
      <formula>0.99</formula>
    </cfRule>
  </conditionalFormatting>
  <conditionalFormatting sqref="AK12:AK35">
    <cfRule type="cellIs" dxfId="72" priority="6" operator="greaterThan">
      <formula>$AK$8</formula>
    </cfRule>
  </conditionalFormatting>
  <conditionalFormatting sqref="AS12:AS35">
    <cfRule type="containsText" dxfId="71" priority="1" operator="containsText" text="N/A">
      <formula>NOT(ISERROR(SEARCH("N/A",AS12)))</formula>
    </cfRule>
    <cfRule type="cellIs" dxfId="70" priority="4" operator="equal">
      <formula>0</formula>
    </cfRule>
  </conditionalFormatting>
  <conditionalFormatting sqref="AS12:AS35">
    <cfRule type="cellIs" dxfId="69" priority="3" operator="greaterThanOrEqual">
      <formula>1185</formula>
    </cfRule>
  </conditionalFormatting>
  <conditionalFormatting sqref="AS12:AS35">
    <cfRule type="cellIs" dxfId="68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7030A0"/>
  </sheetPr>
  <dimension ref="A2:BB87"/>
  <sheetViews>
    <sheetView topLeftCell="A46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150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203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32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43217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27543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35"/>
      <c r="AA9" s="126"/>
      <c r="AB9" s="127"/>
      <c r="AC9" s="127"/>
      <c r="AD9" s="126"/>
      <c r="AE9" s="126"/>
      <c r="AF9" s="128"/>
      <c r="AG9" s="236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33" t="s">
        <v>51</v>
      </c>
      <c r="X10" s="233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31" t="s">
        <v>55</v>
      </c>
      <c r="AI10" s="231" t="s">
        <v>56</v>
      </c>
      <c r="AJ10" s="277" t="s">
        <v>57</v>
      </c>
      <c r="AK10" s="292" t="s">
        <v>58</v>
      </c>
      <c r="AL10" s="233" t="s">
        <v>59</v>
      </c>
      <c r="AM10" s="233" t="s">
        <v>60</v>
      </c>
      <c r="AN10" s="233" t="s">
        <v>61</v>
      </c>
      <c r="AO10" s="233" t="s">
        <v>62</v>
      </c>
      <c r="AP10" s="233" t="s">
        <v>63</v>
      </c>
      <c r="AQ10" s="233" t="s">
        <v>125</v>
      </c>
      <c r="AR10" s="233" t="s">
        <v>64</v>
      </c>
      <c r="AS10" s="233" t="s">
        <v>65</v>
      </c>
      <c r="AT10" s="275" t="s">
        <v>66</v>
      </c>
      <c r="AU10" s="233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33" t="s">
        <v>72</v>
      </c>
      <c r="C11" s="233" t="s">
        <v>73</v>
      </c>
      <c r="D11" s="233" t="s">
        <v>74</v>
      </c>
      <c r="E11" s="233" t="s">
        <v>75</v>
      </c>
      <c r="F11" s="233" t="s">
        <v>128</v>
      </c>
      <c r="G11" s="233" t="s">
        <v>74</v>
      </c>
      <c r="H11" s="233" t="s">
        <v>75</v>
      </c>
      <c r="I11" s="233" t="s">
        <v>128</v>
      </c>
      <c r="J11" s="272"/>
      <c r="K11" s="233" t="s">
        <v>75</v>
      </c>
      <c r="L11" s="233" t="s">
        <v>75</v>
      </c>
      <c r="M11" s="233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26'!S35</f>
        <v>92717806</v>
      </c>
      <c r="T11" s="285"/>
      <c r="U11" s="286"/>
      <c r="V11" s="287"/>
      <c r="W11" s="233" t="s">
        <v>75</v>
      </c>
      <c r="X11" s="233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26'!AI35</f>
        <v>15241697</v>
      </c>
      <c r="AJ11" s="277"/>
      <c r="AK11" s="293"/>
      <c r="AL11" s="233" t="s">
        <v>84</v>
      </c>
      <c r="AM11" s="233" t="s">
        <v>84</v>
      </c>
      <c r="AN11" s="233" t="s">
        <v>84</v>
      </c>
      <c r="AO11" s="233" t="s">
        <v>84</v>
      </c>
      <c r="AP11" s="233" t="s">
        <v>84</v>
      </c>
      <c r="AQ11" s="233" t="s">
        <v>84</v>
      </c>
      <c r="AR11" s="233" t="s">
        <v>84</v>
      </c>
      <c r="AS11" s="1"/>
      <c r="AT11" s="276"/>
      <c r="AU11" s="23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70</v>
      </c>
      <c r="H12" s="155">
        <f t="shared" ref="H12:H35" si="0">G12/1.42</f>
        <v>49.295774647887328</v>
      </c>
      <c r="I12" s="155">
        <v>72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143</v>
      </c>
      <c r="R12" s="158"/>
      <c r="S12" s="158">
        <v>92721537</v>
      </c>
      <c r="T12" s="45">
        <f>IF(ISBLANK(S12),"-",S12-S11)</f>
        <v>3731</v>
      </c>
      <c r="U12" s="46">
        <f>T12*24/1000</f>
        <v>89.543999999999997</v>
      </c>
      <c r="V12" s="46">
        <f>T12/1000</f>
        <v>3.7309999999999999</v>
      </c>
      <c r="W12" s="96">
        <v>4.8</v>
      </c>
      <c r="X12" s="96">
        <f t="shared" ref="X12:X35" si="1">W12</f>
        <v>4.8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15242881</v>
      </c>
      <c r="AJ12" s="45">
        <f>IF(ISBLANK(AI12),"-",AI12-AI11)</f>
        <v>1184</v>
      </c>
      <c r="AK12" s="48">
        <f>AJ12/V12</f>
        <v>317.34119538997589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71</v>
      </c>
      <c r="H13" s="155">
        <f t="shared" si="0"/>
        <v>50</v>
      </c>
      <c r="I13" s="155">
        <v>73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>
        <v>142</v>
      </c>
      <c r="R13" s="158"/>
      <c r="S13" s="158">
        <v>92724637</v>
      </c>
      <c r="T13" s="45">
        <f t="shared" ref="T13:T35" si="4">IF(ISBLANK(S13),"-",S13-S12)</f>
        <v>3100</v>
      </c>
      <c r="U13" s="46">
        <f t="shared" ref="U13:U36" si="5">T13*24/1000</f>
        <v>74.400000000000006</v>
      </c>
      <c r="V13" s="46">
        <f t="shared" ref="V13:V36" si="6">T13/1000</f>
        <v>3.1</v>
      </c>
      <c r="W13" s="96">
        <v>6.1</v>
      </c>
      <c r="X13" s="96">
        <f t="shared" si="1"/>
        <v>6.1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15243930</v>
      </c>
      <c r="AJ13" s="45">
        <f t="shared" ref="AJ13:AJ35" si="7">IF(ISBLANK(AI13),"-",AI13-AI12)</f>
        <v>1049</v>
      </c>
      <c r="AK13" s="48">
        <f t="shared" ref="AK13:AK35" si="8">AJ13/V13</f>
        <v>338.38709677419354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72</v>
      </c>
      <c r="H14" s="155">
        <f t="shared" si="0"/>
        <v>50.70422535211268</v>
      </c>
      <c r="I14" s="155">
        <v>76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140</v>
      </c>
      <c r="R14" s="158"/>
      <c r="S14" s="158">
        <v>92727459</v>
      </c>
      <c r="T14" s="45">
        <f t="shared" si="4"/>
        <v>2822</v>
      </c>
      <c r="U14" s="46">
        <f t="shared" si="5"/>
        <v>67.727999999999994</v>
      </c>
      <c r="V14" s="46">
        <f t="shared" si="6"/>
        <v>2.8220000000000001</v>
      </c>
      <c r="W14" s="96">
        <v>7.6</v>
      </c>
      <c r="X14" s="96">
        <f t="shared" si="1"/>
        <v>7.6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15245056</v>
      </c>
      <c r="AJ14" s="45">
        <f t="shared" si="7"/>
        <v>1126</v>
      </c>
      <c r="AK14" s="48">
        <f t="shared" si="8"/>
        <v>399.0077958894401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7</v>
      </c>
      <c r="G15" s="118">
        <v>71</v>
      </c>
      <c r="H15" s="155">
        <f t="shared" si="0"/>
        <v>50</v>
      </c>
      <c r="I15" s="155">
        <v>78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8">
        <v>141</v>
      </c>
      <c r="R15" s="158"/>
      <c r="S15" s="158">
        <v>92729991</v>
      </c>
      <c r="T15" s="45">
        <f t="shared" si="4"/>
        <v>2532</v>
      </c>
      <c r="U15" s="46">
        <f t="shared" si="5"/>
        <v>60.768000000000001</v>
      </c>
      <c r="V15" s="46">
        <f t="shared" si="6"/>
        <v>2.532</v>
      </c>
      <c r="W15" s="96">
        <v>8.9</v>
      </c>
      <c r="X15" s="96">
        <f t="shared" si="1"/>
        <v>8.9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15246151</v>
      </c>
      <c r="AJ15" s="45">
        <f t="shared" si="7"/>
        <v>1095</v>
      </c>
      <c r="AK15" s="48">
        <f t="shared" si="8"/>
        <v>432.46445497630333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9</v>
      </c>
      <c r="G16" s="118">
        <v>81</v>
      </c>
      <c r="H16" s="155">
        <f t="shared" si="0"/>
        <v>57.04225352112676</v>
      </c>
      <c r="I16" s="155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92733191</v>
      </c>
      <c r="T16" s="45">
        <f t="shared" si="4"/>
        <v>3200</v>
      </c>
      <c r="U16" s="46">
        <f t="shared" si="5"/>
        <v>76.8</v>
      </c>
      <c r="V16" s="46">
        <f t="shared" si="6"/>
        <v>3.2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15247220</v>
      </c>
      <c r="AJ16" s="45">
        <f t="shared" si="7"/>
        <v>1069</v>
      </c>
      <c r="AK16" s="48">
        <f t="shared" si="8"/>
        <v>334.0625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80</v>
      </c>
      <c r="H17" s="155">
        <f t="shared" si="0"/>
        <v>56.338028169014088</v>
      </c>
      <c r="I17" s="155">
        <v>80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124</v>
      </c>
      <c r="R17" s="158"/>
      <c r="S17" s="158">
        <v>92736694</v>
      </c>
      <c r="T17" s="45">
        <f t="shared" si="4"/>
        <v>3503</v>
      </c>
      <c r="U17" s="46">
        <f t="shared" si="5"/>
        <v>84.072000000000003</v>
      </c>
      <c r="V17" s="46">
        <f t="shared" si="6"/>
        <v>3.5030000000000001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15248305</v>
      </c>
      <c r="AJ17" s="45">
        <f t="shared" si="7"/>
        <v>1085</v>
      </c>
      <c r="AK17" s="48">
        <f t="shared" si="8"/>
        <v>309.73451327433628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132</v>
      </c>
      <c r="R18" s="158"/>
      <c r="S18" s="158">
        <v>92740583</v>
      </c>
      <c r="T18" s="45">
        <f t="shared" si="4"/>
        <v>3889</v>
      </c>
      <c r="U18" s="46">
        <f t="shared" si="5"/>
        <v>93.335999999999999</v>
      </c>
      <c r="V18" s="46">
        <f t="shared" si="6"/>
        <v>3.8889999999999998</v>
      </c>
      <c r="W18" s="96">
        <v>8.9</v>
      </c>
      <c r="X18" s="96">
        <f t="shared" si="1"/>
        <v>8.9</v>
      </c>
      <c r="Y18" s="97" t="s">
        <v>168</v>
      </c>
      <c r="Z18" s="159">
        <v>1017</v>
      </c>
      <c r="AA18" s="159">
        <v>0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15249504</v>
      </c>
      <c r="AJ18" s="45">
        <f t="shared" si="7"/>
        <v>1199</v>
      </c>
      <c r="AK18" s="48">
        <f t="shared" si="8"/>
        <v>308.30547698637184</v>
      </c>
      <c r="AL18" s="156">
        <v>1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78</v>
      </c>
      <c r="H19" s="155">
        <f t="shared" si="0"/>
        <v>54.929577464788736</v>
      </c>
      <c r="I19" s="155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92744424</v>
      </c>
      <c r="T19" s="45">
        <f t="shared" si="4"/>
        <v>3841</v>
      </c>
      <c r="U19" s="46">
        <f>T19*24/1000</f>
        <v>92.183999999999997</v>
      </c>
      <c r="V19" s="46">
        <f t="shared" si="6"/>
        <v>3.8410000000000002</v>
      </c>
      <c r="W19" s="96">
        <v>8.1</v>
      </c>
      <c r="X19" s="96">
        <f t="shared" si="1"/>
        <v>8.1</v>
      </c>
      <c r="Y19" s="97" t="s">
        <v>168</v>
      </c>
      <c r="Z19" s="159">
        <v>1088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15250714</v>
      </c>
      <c r="AJ19" s="45">
        <f t="shared" si="7"/>
        <v>1210</v>
      </c>
      <c r="AK19" s="48">
        <f t="shared" si="8"/>
        <v>315.02212965373599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78</v>
      </c>
      <c r="H20" s="155">
        <f t="shared" si="0"/>
        <v>54.929577464788736</v>
      </c>
      <c r="I20" s="155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127</v>
      </c>
      <c r="R20" s="158"/>
      <c r="S20" s="158">
        <v>92748259</v>
      </c>
      <c r="T20" s="45">
        <f t="shared" si="4"/>
        <v>3835</v>
      </c>
      <c r="U20" s="46">
        <f t="shared" si="5"/>
        <v>92.04</v>
      </c>
      <c r="V20" s="46">
        <f t="shared" si="6"/>
        <v>3.835</v>
      </c>
      <c r="W20" s="96">
        <v>7.3</v>
      </c>
      <c r="X20" s="96">
        <f t="shared" si="1"/>
        <v>7.3</v>
      </c>
      <c r="Y20" s="97" t="s">
        <v>168</v>
      </c>
      <c r="Z20" s="159">
        <v>1088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15251923</v>
      </c>
      <c r="AJ20" s="45">
        <f t="shared" si="7"/>
        <v>1209</v>
      </c>
      <c r="AK20" s="48">
        <f t="shared" si="8"/>
        <v>315.25423728813558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77</v>
      </c>
      <c r="H21" s="155">
        <f t="shared" si="0"/>
        <v>54.225352112676056</v>
      </c>
      <c r="I21" s="155">
        <v>78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92752410</v>
      </c>
      <c r="T21" s="45">
        <f t="shared" si="4"/>
        <v>4151</v>
      </c>
      <c r="U21" s="46">
        <f t="shared" si="5"/>
        <v>99.623999999999995</v>
      </c>
      <c r="V21" s="46">
        <f t="shared" si="6"/>
        <v>4.1509999999999998</v>
      </c>
      <c r="W21" s="96">
        <v>6.5</v>
      </c>
      <c r="X21" s="96">
        <f t="shared" si="1"/>
        <v>6.5</v>
      </c>
      <c r="Y21" s="97" t="s">
        <v>168</v>
      </c>
      <c r="Z21" s="159">
        <v>1087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15253137</v>
      </c>
      <c r="AJ21" s="45">
        <f t="shared" si="7"/>
        <v>1214</v>
      </c>
      <c r="AK21" s="48">
        <f t="shared" si="8"/>
        <v>292.45964827752351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1.02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77</v>
      </c>
      <c r="H22" s="155">
        <f t="shared" si="0"/>
        <v>54.225352112676056</v>
      </c>
      <c r="I22" s="155">
        <v>77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92756315</v>
      </c>
      <c r="T22" s="45">
        <f t="shared" si="4"/>
        <v>3905</v>
      </c>
      <c r="U22" s="46">
        <f t="shared" si="5"/>
        <v>93.72</v>
      </c>
      <c r="V22" s="46">
        <f t="shared" si="6"/>
        <v>3.9049999999999998</v>
      </c>
      <c r="W22" s="96">
        <v>5.7</v>
      </c>
      <c r="X22" s="96">
        <f>W22</f>
        <v>5.7</v>
      </c>
      <c r="Y22" s="97" t="s">
        <v>168</v>
      </c>
      <c r="Z22" s="159">
        <v>1057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15254251</v>
      </c>
      <c r="AJ22" s="45">
        <f t="shared" si="7"/>
        <v>1114</v>
      </c>
      <c r="AK22" s="48">
        <f t="shared" si="8"/>
        <v>285.2752880921895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6</v>
      </c>
      <c r="G23" s="118">
        <v>75</v>
      </c>
      <c r="H23" s="155">
        <f t="shared" si="0"/>
        <v>52.816901408450704</v>
      </c>
      <c r="I23" s="155">
        <v>77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92760040</v>
      </c>
      <c r="T23" s="45">
        <f t="shared" si="4"/>
        <v>3725</v>
      </c>
      <c r="U23" s="46">
        <f>T23*24/1000</f>
        <v>89.4</v>
      </c>
      <c r="V23" s="46">
        <f t="shared" si="6"/>
        <v>3.7250000000000001</v>
      </c>
      <c r="W23" s="96">
        <v>5.0999999999999996</v>
      </c>
      <c r="X23" s="96">
        <f t="shared" si="1"/>
        <v>5.0999999999999996</v>
      </c>
      <c r="Y23" s="97" t="s">
        <v>168</v>
      </c>
      <c r="Z23" s="159">
        <v>1047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15255545</v>
      </c>
      <c r="AJ23" s="45">
        <f t="shared" si="7"/>
        <v>1294</v>
      </c>
      <c r="AK23" s="48">
        <f t="shared" si="8"/>
        <v>347.38255033557044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5</v>
      </c>
      <c r="G24" s="118">
        <v>74</v>
      </c>
      <c r="H24" s="155">
        <f t="shared" si="0"/>
        <v>52.112676056338032</v>
      </c>
      <c r="I24" s="155">
        <v>76</v>
      </c>
      <c r="J24" s="41" t="s">
        <v>88</v>
      </c>
      <c r="K24" s="41">
        <f t="shared" si="3"/>
        <v>50.70422535211268</v>
      </c>
      <c r="L24" s="42">
        <f t="shared" si="10"/>
        <v>52.112676056338032</v>
      </c>
      <c r="M24" s="41">
        <f>L24+(6/1.42)</f>
        <v>56.338028169014088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92763766</v>
      </c>
      <c r="T24" s="45">
        <f t="shared" si="4"/>
        <v>3726</v>
      </c>
      <c r="U24" s="46">
        <f>T24*24/1000</f>
        <v>89.424000000000007</v>
      </c>
      <c r="V24" s="46">
        <f t="shared" si="6"/>
        <v>3.726</v>
      </c>
      <c r="W24" s="96">
        <v>4.5</v>
      </c>
      <c r="X24" s="96">
        <f t="shared" si="1"/>
        <v>4.5</v>
      </c>
      <c r="Y24" s="97" t="s">
        <v>168</v>
      </c>
      <c r="Z24" s="159">
        <v>1026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15256730</v>
      </c>
      <c r="AJ24" s="45">
        <f t="shared" si="7"/>
        <v>1185</v>
      </c>
      <c r="AK24" s="48">
        <f t="shared" si="8"/>
        <v>318.03542673107893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75</v>
      </c>
      <c r="H25" s="155">
        <f>G25/1.42</f>
        <v>52.816901408450704</v>
      </c>
      <c r="I25" s="155">
        <v>75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92767438</v>
      </c>
      <c r="T25" s="45">
        <f t="shared" si="4"/>
        <v>3672</v>
      </c>
      <c r="U25" s="46">
        <f t="shared" si="5"/>
        <v>88.128</v>
      </c>
      <c r="V25" s="46">
        <f t="shared" si="6"/>
        <v>3.6720000000000002</v>
      </c>
      <c r="W25" s="96">
        <v>4</v>
      </c>
      <c r="X25" s="96">
        <f t="shared" si="1"/>
        <v>4</v>
      </c>
      <c r="Y25" s="97" t="s">
        <v>168</v>
      </c>
      <c r="Z25" s="159">
        <v>1026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15257849</v>
      </c>
      <c r="AJ25" s="45">
        <f t="shared" si="7"/>
        <v>1119</v>
      </c>
      <c r="AK25" s="48">
        <f t="shared" si="8"/>
        <v>304.73856209150324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3</v>
      </c>
      <c r="G26" s="118">
        <v>76</v>
      </c>
      <c r="H26" s="155">
        <f>G26/1.42</f>
        <v>53.521126760563384</v>
      </c>
      <c r="I26" s="155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92770868</v>
      </c>
      <c r="T26" s="45">
        <f t="shared" si="4"/>
        <v>3430</v>
      </c>
      <c r="U26" s="46">
        <f t="shared" si="5"/>
        <v>82.32</v>
      </c>
      <c r="V26" s="46">
        <f t="shared" si="6"/>
        <v>3.43</v>
      </c>
      <c r="W26" s="96">
        <v>3.6</v>
      </c>
      <c r="X26" s="96">
        <f t="shared" si="1"/>
        <v>3.6</v>
      </c>
      <c r="Y26" s="97" t="s">
        <v>168</v>
      </c>
      <c r="Z26" s="159">
        <v>1015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15259000</v>
      </c>
      <c r="AJ26" s="45">
        <f t="shared" si="7"/>
        <v>1151</v>
      </c>
      <c r="AK26" s="48">
        <f t="shared" si="8"/>
        <v>335.56851311953352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75</v>
      </c>
      <c r="H27" s="155">
        <f t="shared" si="0"/>
        <v>52.816901408450704</v>
      </c>
      <c r="I27" s="155">
        <v>74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131</v>
      </c>
      <c r="R27" s="158"/>
      <c r="S27" s="158">
        <v>92774503</v>
      </c>
      <c r="T27" s="45">
        <f t="shared" si="4"/>
        <v>3635</v>
      </c>
      <c r="U27" s="46">
        <f t="shared" si="5"/>
        <v>87.24</v>
      </c>
      <c r="V27" s="46">
        <f t="shared" si="6"/>
        <v>3.6349999999999998</v>
      </c>
      <c r="W27" s="96">
        <v>3.2</v>
      </c>
      <c r="X27" s="96">
        <f t="shared" si="1"/>
        <v>3.2</v>
      </c>
      <c r="Y27" s="97" t="s">
        <v>168</v>
      </c>
      <c r="Z27" s="159">
        <v>1015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15260183</v>
      </c>
      <c r="AJ27" s="45">
        <f>IF(ISBLANK(AI27),"-",AI27-AI26)</f>
        <v>1183</v>
      </c>
      <c r="AK27" s="48">
        <f t="shared" si="8"/>
        <v>325.44704264099039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3</v>
      </c>
      <c r="E28" s="155">
        <f t="shared" si="2"/>
        <v>2.1126760563380285</v>
      </c>
      <c r="F28" s="155">
        <v>1</v>
      </c>
      <c r="G28" s="118">
        <v>74</v>
      </c>
      <c r="H28" s="155">
        <f t="shared" si="0"/>
        <v>52.112676056338032</v>
      </c>
      <c r="I28" s="155">
        <v>73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92778017</v>
      </c>
      <c r="T28" s="45">
        <f t="shared" si="4"/>
        <v>3514</v>
      </c>
      <c r="U28" s="46">
        <f t="shared" si="5"/>
        <v>84.335999999999999</v>
      </c>
      <c r="V28" s="46">
        <f t="shared" si="6"/>
        <v>3.5139999999999998</v>
      </c>
      <c r="W28" s="96">
        <v>2.9</v>
      </c>
      <c r="X28" s="96">
        <f t="shared" si="1"/>
        <v>2.9</v>
      </c>
      <c r="Y28" s="97" t="s">
        <v>168</v>
      </c>
      <c r="Z28" s="159">
        <v>1015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15261329</v>
      </c>
      <c r="AJ28" s="45">
        <f t="shared" si="7"/>
        <v>1146</v>
      </c>
      <c r="AK28" s="48">
        <f>AJ27/V28</f>
        <v>336.65338645418331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3</v>
      </c>
      <c r="E29" s="155">
        <f t="shared" si="2"/>
        <v>2.1126760563380285</v>
      </c>
      <c r="F29" s="155">
        <v>0</v>
      </c>
      <c r="G29" s="118">
        <v>73</v>
      </c>
      <c r="H29" s="155">
        <f t="shared" si="0"/>
        <v>51.408450704225352</v>
      </c>
      <c r="I29" s="155">
        <v>72</v>
      </c>
      <c r="J29" s="41" t="s">
        <v>88</v>
      </c>
      <c r="K29" s="41">
        <f t="shared" si="3"/>
        <v>47.887323943661976</v>
      </c>
      <c r="L29" s="42">
        <f t="shared" si="13"/>
        <v>49.295774647887328</v>
      </c>
      <c r="M29" s="41">
        <f t="shared" si="12"/>
        <v>53.521126760563384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92781824</v>
      </c>
      <c r="T29" s="45">
        <f t="shared" si="4"/>
        <v>3807</v>
      </c>
      <c r="U29" s="46">
        <f t="shared" si="5"/>
        <v>91.367999999999995</v>
      </c>
      <c r="V29" s="46">
        <f t="shared" si="6"/>
        <v>3.8069999999999999</v>
      </c>
      <c r="W29" s="96">
        <v>2.5</v>
      </c>
      <c r="X29" s="96">
        <f t="shared" si="1"/>
        <v>2.5</v>
      </c>
      <c r="Y29" s="97" t="s">
        <v>168</v>
      </c>
      <c r="Z29" s="159">
        <v>1016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15262482</v>
      </c>
      <c r="AJ29" s="45">
        <f t="shared" si="7"/>
        <v>1153</v>
      </c>
      <c r="AK29" s="48">
        <f>AJ28/V29</f>
        <v>301.02442868400317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1.03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3</v>
      </c>
      <c r="E30" s="155">
        <f t="shared" si="2"/>
        <v>2.1126760563380285</v>
      </c>
      <c r="F30" s="155">
        <v>-1</v>
      </c>
      <c r="G30" s="118">
        <v>74</v>
      </c>
      <c r="H30" s="155">
        <f t="shared" si="0"/>
        <v>52.112676056338032</v>
      </c>
      <c r="I30" s="155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92785509</v>
      </c>
      <c r="T30" s="45">
        <f t="shared" si="4"/>
        <v>3685</v>
      </c>
      <c r="U30" s="46">
        <f t="shared" si="5"/>
        <v>88.44</v>
      </c>
      <c r="V30" s="46">
        <f t="shared" si="6"/>
        <v>3.6850000000000001</v>
      </c>
      <c r="W30" s="96">
        <v>2.1</v>
      </c>
      <c r="X30" s="96">
        <f t="shared" si="1"/>
        <v>2.1</v>
      </c>
      <c r="Y30" s="97" t="s">
        <v>168</v>
      </c>
      <c r="Z30" s="159">
        <v>1015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15263652</v>
      </c>
      <c r="AJ30" s="45">
        <f t="shared" si="7"/>
        <v>1170</v>
      </c>
      <c r="AK30" s="48">
        <f t="shared" si="8"/>
        <v>317.50339213025779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3</v>
      </c>
      <c r="E31" s="155">
        <f t="shared" si="2"/>
        <v>2.1126760563380285</v>
      </c>
      <c r="F31" s="155">
        <v>-2</v>
      </c>
      <c r="G31" s="118">
        <v>74</v>
      </c>
      <c r="H31" s="155">
        <f t="shared" si="0"/>
        <v>52.112676056338032</v>
      </c>
      <c r="I31" s="155">
        <v>72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92789533</v>
      </c>
      <c r="T31" s="45">
        <f t="shared" si="4"/>
        <v>4024</v>
      </c>
      <c r="U31" s="46">
        <f t="shared" si="5"/>
        <v>96.575999999999993</v>
      </c>
      <c r="V31" s="46">
        <f t="shared" si="6"/>
        <v>4.024</v>
      </c>
      <c r="W31" s="96">
        <v>1.8</v>
      </c>
      <c r="X31" s="96">
        <f t="shared" si="1"/>
        <v>1.8</v>
      </c>
      <c r="Y31" s="97" t="s">
        <v>168</v>
      </c>
      <c r="Z31" s="159">
        <v>1015</v>
      </c>
      <c r="AA31" s="159">
        <v>0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15264815</v>
      </c>
      <c r="AJ31" s="45">
        <f t="shared" si="7"/>
        <v>1163</v>
      </c>
      <c r="AK31" s="48">
        <f t="shared" si="8"/>
        <v>289.01590457256464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3</v>
      </c>
      <c r="E32" s="155">
        <f t="shared" si="2"/>
        <v>2.1126760563380285</v>
      </c>
      <c r="F32" s="155">
        <v>-3</v>
      </c>
      <c r="G32" s="118">
        <v>74</v>
      </c>
      <c r="H32" s="155">
        <f t="shared" si="0"/>
        <v>52.112676056338032</v>
      </c>
      <c r="I32" s="155">
        <v>73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92793425</v>
      </c>
      <c r="T32" s="45">
        <f t="shared" si="4"/>
        <v>3892</v>
      </c>
      <c r="U32" s="46">
        <f t="shared" si="5"/>
        <v>93.408000000000001</v>
      </c>
      <c r="V32" s="46">
        <f t="shared" si="6"/>
        <v>3.8919999999999999</v>
      </c>
      <c r="W32" s="96">
        <v>1.5</v>
      </c>
      <c r="X32" s="96">
        <f t="shared" si="1"/>
        <v>1.5</v>
      </c>
      <c r="Y32" s="97" t="s">
        <v>168</v>
      </c>
      <c r="Z32" s="159">
        <v>1015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15265954</v>
      </c>
      <c r="AJ32" s="45">
        <f t="shared" si="7"/>
        <v>1139</v>
      </c>
      <c r="AK32" s="48">
        <f t="shared" si="8"/>
        <v>292.65159301130524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74</v>
      </c>
      <c r="H33" s="155">
        <f t="shared" si="0"/>
        <v>52.112676056338032</v>
      </c>
      <c r="I33" s="155">
        <v>73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92797462</v>
      </c>
      <c r="T33" s="45">
        <f t="shared" si="4"/>
        <v>4037</v>
      </c>
      <c r="U33" s="46">
        <f t="shared" si="5"/>
        <v>96.888000000000005</v>
      </c>
      <c r="V33" s="46">
        <f t="shared" si="6"/>
        <v>4.0369999999999999</v>
      </c>
      <c r="W33" s="96">
        <v>1.3</v>
      </c>
      <c r="X33" s="96">
        <f t="shared" si="1"/>
        <v>1.3</v>
      </c>
      <c r="Y33" s="97" t="s">
        <v>141</v>
      </c>
      <c r="Z33" s="159">
        <v>0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15267158</v>
      </c>
      <c r="AJ33" s="45">
        <f t="shared" si="7"/>
        <v>1204</v>
      </c>
      <c r="AK33" s="48">
        <f t="shared" si="8"/>
        <v>298.24126826851625</v>
      </c>
      <c r="AL33" s="156">
        <v>0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72</v>
      </c>
      <c r="H34" s="155">
        <f t="shared" si="0"/>
        <v>50.70422535211268</v>
      </c>
      <c r="I34" s="155">
        <v>74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136</v>
      </c>
      <c r="R34" s="158"/>
      <c r="S34" s="158">
        <v>92801178</v>
      </c>
      <c r="T34" s="45">
        <f t="shared" si="4"/>
        <v>3716</v>
      </c>
      <c r="U34" s="46">
        <f t="shared" si="5"/>
        <v>89.183999999999997</v>
      </c>
      <c r="V34" s="46">
        <f t="shared" si="6"/>
        <v>3.7160000000000002</v>
      </c>
      <c r="W34" s="96">
        <v>1.9</v>
      </c>
      <c r="X34" s="96">
        <f t="shared" si="1"/>
        <v>1.9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15268264</v>
      </c>
      <c r="AJ34" s="45">
        <f t="shared" si="7"/>
        <v>1106</v>
      </c>
      <c r="AK34" s="48">
        <f t="shared" si="8"/>
        <v>297.63186221743808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73</v>
      </c>
      <c r="H35" s="155">
        <f t="shared" si="0"/>
        <v>51.408450704225352</v>
      </c>
      <c r="I35" s="155">
        <v>74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8">
        <v>134</v>
      </c>
      <c r="R35" s="158"/>
      <c r="S35" s="158">
        <v>92804864</v>
      </c>
      <c r="T35" s="45">
        <f t="shared" si="4"/>
        <v>3686</v>
      </c>
      <c r="U35" s="46">
        <f t="shared" si="5"/>
        <v>88.463999999999999</v>
      </c>
      <c r="V35" s="46">
        <f t="shared" si="6"/>
        <v>3.6859999999999999</v>
      </c>
      <c r="W35" s="96">
        <v>2.6</v>
      </c>
      <c r="X35" s="96">
        <f t="shared" si="1"/>
        <v>2.6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15269240</v>
      </c>
      <c r="AJ35" s="45">
        <f t="shared" si="7"/>
        <v>976</v>
      </c>
      <c r="AK35" s="48">
        <f t="shared" si="8"/>
        <v>264.78567552902877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87058</v>
      </c>
      <c r="U36" s="46">
        <f t="shared" si="5"/>
        <v>2089.3919999999998</v>
      </c>
      <c r="V36" s="46">
        <f t="shared" si="6"/>
        <v>87.058000000000007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27543</v>
      </c>
      <c r="AK36" s="61">
        <f>$AJ$36/$V36</f>
        <v>316.37529003652736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1.0116666666666667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226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158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284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161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285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3:W3" name="Range1_16_1_1_1_1_1_1_2_2_2_2_2_2_2_2_2_2_2_2_2_2_2_2_2_2_2_2_2_2_2_1_2_2_2_2_2_2_2_2_2_2_3_2_2_2_2_2_2_2_2_2_2_1_1_1_1_2_2_1_1_1_1_1_1_1_1_1_1_3_1_3"/>
    <protectedRange sqref="R4:W4" name="Range1_16_1_1_1_1_1_1_2_2_2_2_2_2_2_2_2_2_2_2_2_2_2_2_2_2_2_2_2_2_2_1_2_2_2_2_2_2_2_2_2_2_3_2_2_2_2_2_2_2_2_2_2_1_1_1_1_2_2_1_1_1_1_1_1_1_1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67" priority="5" operator="containsText" text="N/A">
      <formula>NOT(ISERROR(SEARCH("N/A",Z12)))</formula>
    </cfRule>
    <cfRule type="cellIs" dxfId="66" priority="17" operator="equal">
      <formula>0</formula>
    </cfRule>
  </conditionalFormatting>
  <conditionalFormatting sqref="Z12:AG35">
    <cfRule type="cellIs" dxfId="65" priority="16" operator="greaterThanOrEqual">
      <formula>1185</formula>
    </cfRule>
  </conditionalFormatting>
  <conditionalFormatting sqref="Z12:AG35">
    <cfRule type="cellIs" dxfId="64" priority="15" operator="between">
      <formula>0.1</formula>
      <formula>1184</formula>
    </cfRule>
  </conditionalFormatting>
  <conditionalFormatting sqref="Z8:Z9 AT12:AT35 AL36:AQ36 AL12:AR35">
    <cfRule type="cellIs" dxfId="63" priority="14" operator="equal">
      <formula>0</formula>
    </cfRule>
  </conditionalFormatting>
  <conditionalFormatting sqref="Z8:Z9 AT12:AT35 AL36:AQ36 AL12:AR35">
    <cfRule type="cellIs" dxfId="62" priority="13" operator="greaterThan">
      <formula>1179</formula>
    </cfRule>
  </conditionalFormatting>
  <conditionalFormatting sqref="Z8:Z9 AT12:AT35 AL36:AQ36 AL12:AR35">
    <cfRule type="cellIs" dxfId="61" priority="12" operator="greaterThan">
      <formula>99</formula>
    </cfRule>
  </conditionalFormatting>
  <conditionalFormatting sqref="Z8:Z9 AT12:AT35 AL36:AQ36 AL12:AR35">
    <cfRule type="cellIs" dxfId="60" priority="11" operator="greaterThan">
      <formula>0.99</formula>
    </cfRule>
  </conditionalFormatting>
  <conditionalFormatting sqref="AD8:AD9">
    <cfRule type="cellIs" dxfId="59" priority="10" operator="equal">
      <formula>0</formula>
    </cfRule>
  </conditionalFormatting>
  <conditionalFormatting sqref="AD8:AD9">
    <cfRule type="cellIs" dxfId="58" priority="9" operator="greaterThan">
      <formula>1179</formula>
    </cfRule>
  </conditionalFormatting>
  <conditionalFormatting sqref="AD8:AD9">
    <cfRule type="cellIs" dxfId="57" priority="8" operator="greaterThan">
      <formula>99</formula>
    </cfRule>
  </conditionalFormatting>
  <conditionalFormatting sqref="AD8:AD9">
    <cfRule type="cellIs" dxfId="56" priority="7" operator="greaterThan">
      <formula>0.99</formula>
    </cfRule>
  </conditionalFormatting>
  <conditionalFormatting sqref="AK12:AK35">
    <cfRule type="cellIs" dxfId="55" priority="6" operator="greaterThan">
      <formula>$AK$8</formula>
    </cfRule>
  </conditionalFormatting>
  <conditionalFormatting sqref="AS12:AS35">
    <cfRule type="containsText" dxfId="54" priority="1" operator="containsText" text="N/A">
      <formula>NOT(ISERROR(SEARCH("N/A",AS12)))</formula>
    </cfRule>
    <cfRule type="cellIs" dxfId="53" priority="4" operator="equal">
      <formula>0</formula>
    </cfRule>
  </conditionalFormatting>
  <conditionalFormatting sqref="AS12:AS35">
    <cfRule type="cellIs" dxfId="52" priority="3" operator="greaterThanOrEqual">
      <formula>1185</formula>
    </cfRule>
  </conditionalFormatting>
  <conditionalFormatting sqref="AS12:AS35">
    <cfRule type="cellIs" dxfId="51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7030A0"/>
  </sheetPr>
  <dimension ref="A2:BB87"/>
  <sheetViews>
    <sheetView topLeftCell="A52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193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32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43218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27561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35"/>
      <c r="AA9" s="126"/>
      <c r="AB9" s="127"/>
      <c r="AC9" s="127"/>
      <c r="AD9" s="126"/>
      <c r="AE9" s="126"/>
      <c r="AF9" s="128"/>
      <c r="AG9" s="236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33" t="s">
        <v>51</v>
      </c>
      <c r="X10" s="233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31" t="s">
        <v>55</v>
      </c>
      <c r="AI10" s="231" t="s">
        <v>56</v>
      </c>
      <c r="AJ10" s="277" t="s">
        <v>57</v>
      </c>
      <c r="AK10" s="292" t="s">
        <v>58</v>
      </c>
      <c r="AL10" s="233" t="s">
        <v>59</v>
      </c>
      <c r="AM10" s="233" t="s">
        <v>60</v>
      </c>
      <c r="AN10" s="233" t="s">
        <v>61</v>
      </c>
      <c r="AO10" s="233" t="s">
        <v>62</v>
      </c>
      <c r="AP10" s="233" t="s">
        <v>63</v>
      </c>
      <c r="AQ10" s="233" t="s">
        <v>125</v>
      </c>
      <c r="AR10" s="233" t="s">
        <v>64</v>
      </c>
      <c r="AS10" s="233" t="s">
        <v>65</v>
      </c>
      <c r="AT10" s="275" t="s">
        <v>66</v>
      </c>
      <c r="AU10" s="233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33" t="s">
        <v>72</v>
      </c>
      <c r="C11" s="233" t="s">
        <v>73</v>
      </c>
      <c r="D11" s="233" t="s">
        <v>74</v>
      </c>
      <c r="E11" s="233" t="s">
        <v>75</v>
      </c>
      <c r="F11" s="233" t="s">
        <v>128</v>
      </c>
      <c r="G11" s="233" t="s">
        <v>74</v>
      </c>
      <c r="H11" s="233" t="s">
        <v>75</v>
      </c>
      <c r="I11" s="233" t="s">
        <v>128</v>
      </c>
      <c r="J11" s="272"/>
      <c r="K11" s="233" t="s">
        <v>75</v>
      </c>
      <c r="L11" s="233" t="s">
        <v>75</v>
      </c>
      <c r="M11" s="233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27'!S35</f>
        <v>92804864</v>
      </c>
      <c r="T11" s="285"/>
      <c r="U11" s="286"/>
      <c r="V11" s="287"/>
      <c r="W11" s="233" t="s">
        <v>75</v>
      </c>
      <c r="X11" s="233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27'!AI35</f>
        <v>15269240</v>
      </c>
      <c r="AJ11" s="277"/>
      <c r="AK11" s="293"/>
      <c r="AL11" s="233" t="s">
        <v>84</v>
      </c>
      <c r="AM11" s="233" t="s">
        <v>84</v>
      </c>
      <c r="AN11" s="233" t="s">
        <v>84</v>
      </c>
      <c r="AO11" s="233" t="s">
        <v>84</v>
      </c>
      <c r="AP11" s="233" t="s">
        <v>84</v>
      </c>
      <c r="AQ11" s="233" t="s">
        <v>84</v>
      </c>
      <c r="AR11" s="233" t="s">
        <v>84</v>
      </c>
      <c r="AS11" s="1"/>
      <c r="AT11" s="276"/>
      <c r="AU11" s="23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73</v>
      </c>
      <c r="H12" s="155">
        <f t="shared" ref="H12:H35" si="0">G12/1.42</f>
        <v>51.408450704225352</v>
      </c>
      <c r="I12" s="155">
        <v>70</v>
      </c>
      <c r="J12" s="41" t="s">
        <v>88</v>
      </c>
      <c r="K12" s="41">
        <f>L12-(2/1.42)</f>
        <v>46.478873239436624</v>
      </c>
      <c r="L12" s="42">
        <f>(G12-5)/1.42</f>
        <v>47.887323943661976</v>
      </c>
      <c r="M12" s="41">
        <f>L12+(6/1.42)</f>
        <v>52.112676056338032</v>
      </c>
      <c r="N12" s="43">
        <v>14</v>
      </c>
      <c r="O12" s="44" t="s">
        <v>89</v>
      </c>
      <c r="P12" s="44">
        <v>11.4</v>
      </c>
      <c r="Q12" s="158">
        <v>133</v>
      </c>
      <c r="R12" s="158"/>
      <c r="S12" s="158">
        <v>92808312</v>
      </c>
      <c r="T12" s="45">
        <f>IF(ISBLANK(S12),"-",S12-S11)</f>
        <v>3448</v>
      </c>
      <c r="U12" s="46">
        <f>T12*24/1000</f>
        <v>82.751999999999995</v>
      </c>
      <c r="V12" s="46">
        <f>T12/1000</f>
        <v>3.448</v>
      </c>
      <c r="W12" s="96">
        <v>3.3</v>
      </c>
      <c r="X12" s="96">
        <f t="shared" ref="X12:X35" si="1">W12</f>
        <v>3.3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15270378</v>
      </c>
      <c r="AJ12" s="45">
        <f>IF(ISBLANK(AI12),"-",AI12-AI11)</f>
        <v>1138</v>
      </c>
      <c r="AK12" s="48">
        <f>AJ12/V12</f>
        <v>330.04640371229698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70</v>
      </c>
      <c r="H13" s="155">
        <f t="shared" si="0"/>
        <v>49.295774647887328</v>
      </c>
      <c r="I13" s="155">
        <v>70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146</v>
      </c>
      <c r="R13" s="158"/>
      <c r="S13" s="158">
        <v>92811924</v>
      </c>
      <c r="T13" s="45">
        <f t="shared" ref="T13:T35" si="4">IF(ISBLANK(S13),"-",S13-S12)</f>
        <v>3612</v>
      </c>
      <c r="U13" s="46">
        <f t="shared" ref="U13:U36" si="5">T13*24/1000</f>
        <v>86.688000000000002</v>
      </c>
      <c r="V13" s="46">
        <f t="shared" ref="V13:V36" si="6">T13/1000</f>
        <v>3.6120000000000001</v>
      </c>
      <c r="W13" s="96">
        <v>4.9000000000000004</v>
      </c>
      <c r="X13" s="96">
        <f t="shared" si="1"/>
        <v>4.9000000000000004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15271472</v>
      </c>
      <c r="AJ13" s="45">
        <f t="shared" ref="AJ13:AJ35" si="7">IF(ISBLANK(AI13),"-",AI13-AI12)</f>
        <v>1094</v>
      </c>
      <c r="AK13" s="48">
        <f t="shared" ref="AK13:AK35" si="8">AJ13/V13</f>
        <v>302.87929125138425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0.96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71</v>
      </c>
      <c r="H14" s="155">
        <f t="shared" si="0"/>
        <v>50</v>
      </c>
      <c r="I14" s="155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8">
        <v>142</v>
      </c>
      <c r="R14" s="158"/>
      <c r="S14" s="158">
        <v>92815524</v>
      </c>
      <c r="T14" s="45">
        <f t="shared" si="4"/>
        <v>3600</v>
      </c>
      <c r="U14" s="46">
        <f t="shared" si="5"/>
        <v>86.4</v>
      </c>
      <c r="V14" s="46">
        <f t="shared" si="6"/>
        <v>3.6</v>
      </c>
      <c r="W14" s="96">
        <v>6.5</v>
      </c>
      <c r="X14" s="96">
        <f t="shared" si="1"/>
        <v>6.5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15272542</v>
      </c>
      <c r="AJ14" s="45">
        <f t="shared" si="7"/>
        <v>1070</v>
      </c>
      <c r="AK14" s="48">
        <f t="shared" si="8"/>
        <v>297.22222222222223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7</v>
      </c>
      <c r="G15" s="118">
        <v>70</v>
      </c>
      <c r="H15" s="155">
        <f t="shared" si="0"/>
        <v>49.295774647887328</v>
      </c>
      <c r="I15" s="155">
        <v>70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8">
        <v>138</v>
      </c>
      <c r="R15" s="158"/>
      <c r="S15" s="158">
        <v>92818988</v>
      </c>
      <c r="T15" s="45">
        <f t="shared" si="4"/>
        <v>3464</v>
      </c>
      <c r="U15" s="46">
        <f t="shared" si="5"/>
        <v>83.135999999999996</v>
      </c>
      <c r="V15" s="46">
        <f t="shared" si="6"/>
        <v>3.464</v>
      </c>
      <c r="W15" s="96">
        <v>8.1999999999999993</v>
      </c>
      <c r="X15" s="96">
        <f t="shared" si="1"/>
        <v>8.1999999999999993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15273618</v>
      </c>
      <c r="AJ15" s="45">
        <f t="shared" si="7"/>
        <v>1076</v>
      </c>
      <c r="AK15" s="48">
        <f t="shared" si="8"/>
        <v>310.62355658198612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81</v>
      </c>
      <c r="H16" s="155">
        <f t="shared" si="0"/>
        <v>57.04225352112676</v>
      </c>
      <c r="I16" s="155">
        <v>76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125</v>
      </c>
      <c r="R16" s="158"/>
      <c r="S16" s="158">
        <v>92821874</v>
      </c>
      <c r="T16" s="45">
        <f t="shared" si="4"/>
        <v>2886</v>
      </c>
      <c r="U16" s="46">
        <f t="shared" si="5"/>
        <v>69.263999999999996</v>
      </c>
      <c r="V16" s="46">
        <f t="shared" si="6"/>
        <v>2.8860000000000001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15274680</v>
      </c>
      <c r="AJ16" s="45">
        <f t="shared" si="7"/>
        <v>1062</v>
      </c>
      <c r="AK16" s="48">
        <f t="shared" si="8"/>
        <v>367.98336798336794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79</v>
      </c>
      <c r="H17" s="155">
        <f t="shared" si="0"/>
        <v>55.633802816901408</v>
      </c>
      <c r="I17" s="155">
        <v>75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8">
        <v>131</v>
      </c>
      <c r="R17" s="158"/>
      <c r="S17" s="158">
        <v>92824195</v>
      </c>
      <c r="T17" s="45">
        <f t="shared" si="4"/>
        <v>2321</v>
      </c>
      <c r="U17" s="46">
        <f t="shared" si="5"/>
        <v>55.704000000000001</v>
      </c>
      <c r="V17" s="46">
        <f t="shared" si="6"/>
        <v>2.3210000000000002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15275898</v>
      </c>
      <c r="AJ17" s="45">
        <f t="shared" si="7"/>
        <v>1218</v>
      </c>
      <c r="AK17" s="48">
        <f t="shared" si="8"/>
        <v>524.77380439465742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1.02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78</v>
      </c>
      <c r="H18" s="155">
        <f t="shared" si="0"/>
        <v>54.929577464788736</v>
      </c>
      <c r="I18" s="155">
        <v>76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129</v>
      </c>
      <c r="R18" s="158"/>
      <c r="S18" s="158">
        <v>92827981</v>
      </c>
      <c r="T18" s="45">
        <f t="shared" si="4"/>
        <v>3786</v>
      </c>
      <c r="U18" s="46">
        <f t="shared" si="5"/>
        <v>90.864000000000004</v>
      </c>
      <c r="V18" s="46">
        <f t="shared" si="6"/>
        <v>3.786</v>
      </c>
      <c r="W18" s="96">
        <v>9.1</v>
      </c>
      <c r="X18" s="96">
        <f t="shared" si="1"/>
        <v>9.1</v>
      </c>
      <c r="Y18" s="97" t="s">
        <v>168</v>
      </c>
      <c r="Z18" s="159">
        <v>0</v>
      </c>
      <c r="AA18" s="159">
        <v>1027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15277072</v>
      </c>
      <c r="AJ18" s="45">
        <f t="shared" si="7"/>
        <v>1174</v>
      </c>
      <c r="AK18" s="48">
        <f t="shared" si="8"/>
        <v>310.08980454305333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77</v>
      </c>
      <c r="H19" s="155">
        <f t="shared" si="0"/>
        <v>54.225352112676056</v>
      </c>
      <c r="I19" s="155">
        <v>75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92831778</v>
      </c>
      <c r="T19" s="45">
        <f t="shared" si="4"/>
        <v>3797</v>
      </c>
      <c r="U19" s="46">
        <f>T19*24/1000</f>
        <v>91.128</v>
      </c>
      <c r="V19" s="46">
        <f t="shared" si="6"/>
        <v>3.7970000000000002</v>
      </c>
      <c r="W19" s="96">
        <v>8.5</v>
      </c>
      <c r="X19" s="96">
        <f t="shared" si="1"/>
        <v>8.5</v>
      </c>
      <c r="Y19" s="97" t="s">
        <v>168</v>
      </c>
      <c r="Z19" s="159">
        <v>0</v>
      </c>
      <c r="AA19" s="159">
        <v>1027</v>
      </c>
      <c r="AB19" s="159">
        <v>0</v>
      </c>
      <c r="AC19" s="159">
        <v>1185</v>
      </c>
      <c r="AD19" s="159">
        <v>1186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15278233</v>
      </c>
      <c r="AJ19" s="45">
        <f t="shared" si="7"/>
        <v>1161</v>
      </c>
      <c r="AK19" s="48">
        <f t="shared" si="8"/>
        <v>305.76771135106662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76</v>
      </c>
      <c r="H20" s="155">
        <f t="shared" si="0"/>
        <v>53.521126760563384</v>
      </c>
      <c r="I20" s="155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130</v>
      </c>
      <c r="R20" s="158"/>
      <c r="S20" s="158">
        <v>92835575</v>
      </c>
      <c r="T20" s="45">
        <f t="shared" si="4"/>
        <v>3797</v>
      </c>
      <c r="U20" s="46">
        <f t="shared" si="5"/>
        <v>91.128</v>
      </c>
      <c r="V20" s="46">
        <f t="shared" si="6"/>
        <v>3.7970000000000002</v>
      </c>
      <c r="W20" s="96">
        <v>7.8</v>
      </c>
      <c r="X20" s="96">
        <f t="shared" si="1"/>
        <v>7.8</v>
      </c>
      <c r="Y20" s="97" t="s">
        <v>168</v>
      </c>
      <c r="Z20" s="159">
        <v>0</v>
      </c>
      <c r="AA20" s="159">
        <v>1026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15279415</v>
      </c>
      <c r="AJ20" s="45">
        <f t="shared" si="7"/>
        <v>1182</v>
      </c>
      <c r="AK20" s="48">
        <f t="shared" si="8"/>
        <v>311.29839346852776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76</v>
      </c>
      <c r="H21" s="155">
        <f t="shared" si="0"/>
        <v>53.521126760563384</v>
      </c>
      <c r="I21" s="155">
        <v>73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>
        <v>129</v>
      </c>
      <c r="R21" s="158"/>
      <c r="S21" s="158">
        <v>92839692</v>
      </c>
      <c r="T21" s="45">
        <f t="shared" si="4"/>
        <v>4117</v>
      </c>
      <c r="U21" s="46">
        <f t="shared" si="5"/>
        <v>98.808000000000007</v>
      </c>
      <c r="V21" s="46">
        <f t="shared" si="6"/>
        <v>4.117</v>
      </c>
      <c r="W21" s="96">
        <v>7.2</v>
      </c>
      <c r="X21" s="96">
        <f t="shared" si="1"/>
        <v>7.2</v>
      </c>
      <c r="Y21" s="97" t="s">
        <v>168</v>
      </c>
      <c r="Z21" s="159">
        <v>0</v>
      </c>
      <c r="AA21" s="159">
        <v>1056</v>
      </c>
      <c r="AB21" s="159">
        <v>0</v>
      </c>
      <c r="AC21" s="159">
        <v>1185</v>
      </c>
      <c r="AD21" s="159">
        <v>1186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15280619</v>
      </c>
      <c r="AJ21" s="45">
        <f t="shared" si="7"/>
        <v>1204</v>
      </c>
      <c r="AK21" s="48">
        <f t="shared" si="8"/>
        <v>292.4459557930532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0.98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76</v>
      </c>
      <c r="H22" s="155">
        <f t="shared" si="0"/>
        <v>53.521126760563384</v>
      </c>
      <c r="I22" s="155">
        <v>73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126</v>
      </c>
      <c r="R22" s="158"/>
      <c r="S22" s="158">
        <v>92843479</v>
      </c>
      <c r="T22" s="45">
        <f t="shared" si="4"/>
        <v>3787</v>
      </c>
      <c r="U22" s="46">
        <f t="shared" si="5"/>
        <v>90.888000000000005</v>
      </c>
      <c r="V22" s="46">
        <f t="shared" si="6"/>
        <v>3.7869999999999999</v>
      </c>
      <c r="W22" s="96">
        <v>6.4</v>
      </c>
      <c r="X22" s="96">
        <f>W22</f>
        <v>6.4</v>
      </c>
      <c r="Y22" s="97" t="s">
        <v>168</v>
      </c>
      <c r="Z22" s="159">
        <v>0</v>
      </c>
      <c r="AA22" s="159">
        <v>1057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15281818</v>
      </c>
      <c r="AJ22" s="45">
        <f t="shared" si="7"/>
        <v>1199</v>
      </c>
      <c r="AK22" s="48">
        <f t="shared" si="8"/>
        <v>316.60945339318721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1</v>
      </c>
      <c r="G23" s="118">
        <v>75</v>
      </c>
      <c r="H23" s="155">
        <f t="shared" si="0"/>
        <v>52.816901408450704</v>
      </c>
      <c r="I23" s="155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125</v>
      </c>
      <c r="R23" s="158"/>
      <c r="S23" s="158">
        <v>92847149</v>
      </c>
      <c r="T23" s="45">
        <f t="shared" si="4"/>
        <v>3670</v>
      </c>
      <c r="U23" s="46">
        <f>T23*24/1000</f>
        <v>88.08</v>
      </c>
      <c r="V23" s="46">
        <f t="shared" si="6"/>
        <v>3.67</v>
      </c>
      <c r="W23" s="96">
        <v>5.7</v>
      </c>
      <c r="X23" s="96">
        <f t="shared" si="1"/>
        <v>5.7</v>
      </c>
      <c r="Y23" s="97" t="s">
        <v>168</v>
      </c>
      <c r="Z23" s="159">
        <v>0</v>
      </c>
      <c r="AA23" s="159">
        <v>1057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15282987</v>
      </c>
      <c r="AJ23" s="45">
        <f t="shared" si="7"/>
        <v>1169</v>
      </c>
      <c r="AK23" s="48">
        <f t="shared" si="8"/>
        <v>318.52861035422342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0</v>
      </c>
      <c r="G24" s="118">
        <v>75</v>
      </c>
      <c r="H24" s="155">
        <f t="shared" si="0"/>
        <v>52.816901408450704</v>
      </c>
      <c r="I24" s="155">
        <v>71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92851026</v>
      </c>
      <c r="T24" s="45">
        <f t="shared" si="4"/>
        <v>3877</v>
      </c>
      <c r="U24" s="46">
        <f>T24*24/1000</f>
        <v>93.048000000000002</v>
      </c>
      <c r="V24" s="46">
        <f t="shared" si="6"/>
        <v>3.8769999999999998</v>
      </c>
      <c r="W24" s="96">
        <v>5.0999999999999996</v>
      </c>
      <c r="X24" s="96">
        <f t="shared" si="1"/>
        <v>5.0999999999999996</v>
      </c>
      <c r="Y24" s="97" t="s">
        <v>168</v>
      </c>
      <c r="Z24" s="159">
        <v>0</v>
      </c>
      <c r="AA24" s="159">
        <v>1057</v>
      </c>
      <c r="AB24" s="159">
        <v>0</v>
      </c>
      <c r="AC24" s="159">
        <v>1185</v>
      </c>
      <c r="AD24" s="159">
        <v>1186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15284170</v>
      </c>
      <c r="AJ24" s="45">
        <f t="shared" si="7"/>
        <v>1183</v>
      </c>
      <c r="AK24" s="48">
        <f t="shared" si="8"/>
        <v>305.13283466597886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75</v>
      </c>
      <c r="H25" s="155">
        <f>G25/1.42</f>
        <v>52.816901408450704</v>
      </c>
      <c r="I25" s="155">
        <v>70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92854733</v>
      </c>
      <c r="T25" s="45">
        <f t="shared" si="4"/>
        <v>3707</v>
      </c>
      <c r="U25" s="46">
        <f t="shared" si="5"/>
        <v>88.968000000000004</v>
      </c>
      <c r="V25" s="46">
        <f t="shared" si="6"/>
        <v>3.7069999999999999</v>
      </c>
      <c r="W25" s="96">
        <v>4.4000000000000004</v>
      </c>
      <c r="X25" s="96">
        <f t="shared" si="1"/>
        <v>4.4000000000000004</v>
      </c>
      <c r="Y25" s="97" t="s">
        <v>168</v>
      </c>
      <c r="Z25" s="159">
        <v>0</v>
      </c>
      <c r="AA25" s="159">
        <v>1016</v>
      </c>
      <c r="AB25" s="159">
        <v>0</v>
      </c>
      <c r="AC25" s="159">
        <v>1185</v>
      </c>
      <c r="AD25" s="159">
        <v>1186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15285377</v>
      </c>
      <c r="AJ25" s="45">
        <f t="shared" si="7"/>
        <v>1207</v>
      </c>
      <c r="AK25" s="48">
        <f t="shared" si="8"/>
        <v>325.60021580793097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-1</v>
      </c>
      <c r="G26" s="118">
        <v>74</v>
      </c>
      <c r="H26" s="155">
        <f>G26/1.42</f>
        <v>52.112676056338032</v>
      </c>
      <c r="I26" s="155">
        <v>71</v>
      </c>
      <c r="J26" s="41" t="s">
        <v>88</v>
      </c>
      <c r="K26" s="41">
        <f t="shared" si="3"/>
        <v>50.70422535211268</v>
      </c>
      <c r="L26" s="42">
        <f t="shared" si="10"/>
        <v>52.112676056338032</v>
      </c>
      <c r="M26" s="41">
        <f t="shared" si="12"/>
        <v>56.338028169014088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92858454</v>
      </c>
      <c r="T26" s="45">
        <f t="shared" si="4"/>
        <v>3721</v>
      </c>
      <c r="U26" s="46">
        <f t="shared" si="5"/>
        <v>89.304000000000002</v>
      </c>
      <c r="V26" s="46">
        <f t="shared" si="6"/>
        <v>3.7210000000000001</v>
      </c>
      <c r="W26" s="96">
        <v>3.8</v>
      </c>
      <c r="X26" s="96">
        <f t="shared" si="1"/>
        <v>3.8</v>
      </c>
      <c r="Y26" s="97" t="s">
        <v>168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15286531</v>
      </c>
      <c r="AJ26" s="45">
        <f t="shared" si="7"/>
        <v>1154</v>
      </c>
      <c r="AK26" s="48">
        <f t="shared" si="8"/>
        <v>310.13168503090566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75</v>
      </c>
      <c r="H27" s="155">
        <f t="shared" si="0"/>
        <v>52.816901408450704</v>
      </c>
      <c r="I27" s="155">
        <v>71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92861964</v>
      </c>
      <c r="T27" s="45">
        <f t="shared" si="4"/>
        <v>3510</v>
      </c>
      <c r="U27" s="46">
        <f t="shared" si="5"/>
        <v>84.24</v>
      </c>
      <c r="V27" s="46">
        <f t="shared" si="6"/>
        <v>3.51</v>
      </c>
      <c r="W27" s="96">
        <v>3.4</v>
      </c>
      <c r="X27" s="96">
        <f t="shared" si="1"/>
        <v>3.4</v>
      </c>
      <c r="Y27" s="97" t="s">
        <v>168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15287711</v>
      </c>
      <c r="AJ27" s="45">
        <f>IF(ISBLANK(AI27),"-",AI27-AI26)</f>
        <v>1180</v>
      </c>
      <c r="AK27" s="48">
        <f t="shared" si="8"/>
        <v>336.1823361823362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74</v>
      </c>
      <c r="H28" s="155">
        <f t="shared" si="0"/>
        <v>52.112676056338032</v>
      </c>
      <c r="I28" s="155">
        <v>70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92865585</v>
      </c>
      <c r="T28" s="45">
        <f t="shared" si="4"/>
        <v>3621</v>
      </c>
      <c r="U28" s="46">
        <f t="shared" si="5"/>
        <v>86.903999999999996</v>
      </c>
      <c r="V28" s="46">
        <f t="shared" si="6"/>
        <v>3.621</v>
      </c>
      <c r="W28" s="96">
        <v>3</v>
      </c>
      <c r="X28" s="96">
        <f t="shared" si="1"/>
        <v>3</v>
      </c>
      <c r="Y28" s="97" t="s">
        <v>168</v>
      </c>
      <c r="Z28" s="159">
        <v>0</v>
      </c>
      <c r="AA28" s="159">
        <v>1016</v>
      </c>
      <c r="AB28" s="159">
        <v>0</v>
      </c>
      <c r="AC28" s="159">
        <v>1185</v>
      </c>
      <c r="AD28" s="159">
        <v>1186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15288861</v>
      </c>
      <c r="AJ28" s="45">
        <f t="shared" si="7"/>
        <v>1150</v>
      </c>
      <c r="AK28" s="48">
        <f>AJ27/V28</f>
        <v>325.87682960508147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74</v>
      </c>
      <c r="H29" s="155">
        <f t="shared" si="0"/>
        <v>52.112676056338032</v>
      </c>
      <c r="I29" s="155">
        <v>71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92869325</v>
      </c>
      <c r="T29" s="45">
        <f t="shared" si="4"/>
        <v>3740</v>
      </c>
      <c r="U29" s="46">
        <f t="shared" si="5"/>
        <v>89.76</v>
      </c>
      <c r="V29" s="46">
        <f t="shared" si="6"/>
        <v>3.74</v>
      </c>
      <c r="W29" s="96">
        <v>2.6</v>
      </c>
      <c r="X29" s="96">
        <f t="shared" si="1"/>
        <v>2.6</v>
      </c>
      <c r="Y29" s="97" t="s">
        <v>168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15290020</v>
      </c>
      <c r="AJ29" s="45">
        <f t="shared" si="7"/>
        <v>1159</v>
      </c>
      <c r="AK29" s="48">
        <f>AJ28/V29</f>
        <v>307.48663101604274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0.97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74</v>
      </c>
      <c r="H30" s="155">
        <f t="shared" si="0"/>
        <v>52.112676056338032</v>
      </c>
      <c r="I30" s="155">
        <v>71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92872908</v>
      </c>
      <c r="T30" s="45">
        <f t="shared" si="4"/>
        <v>3583</v>
      </c>
      <c r="U30" s="46">
        <f t="shared" si="5"/>
        <v>85.992000000000004</v>
      </c>
      <c r="V30" s="46">
        <f t="shared" si="6"/>
        <v>3.5830000000000002</v>
      </c>
      <c r="W30" s="96">
        <v>2.2999999999999998</v>
      </c>
      <c r="X30" s="96">
        <f t="shared" si="1"/>
        <v>2.2999999999999998</v>
      </c>
      <c r="Y30" s="97" t="s">
        <v>168</v>
      </c>
      <c r="Z30" s="159">
        <v>0</v>
      </c>
      <c r="AA30" s="159">
        <v>1015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15291156</v>
      </c>
      <c r="AJ30" s="45">
        <f t="shared" si="7"/>
        <v>1136</v>
      </c>
      <c r="AK30" s="48">
        <f t="shared" si="8"/>
        <v>317.05274909293888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74</v>
      </c>
      <c r="H31" s="155">
        <f t="shared" si="0"/>
        <v>52.112676056338032</v>
      </c>
      <c r="I31" s="155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92876639</v>
      </c>
      <c r="T31" s="45">
        <f t="shared" si="4"/>
        <v>3731</v>
      </c>
      <c r="U31" s="46">
        <f t="shared" si="5"/>
        <v>89.543999999999997</v>
      </c>
      <c r="V31" s="46">
        <f t="shared" si="6"/>
        <v>3.7309999999999999</v>
      </c>
      <c r="W31" s="96">
        <v>1.9</v>
      </c>
      <c r="X31" s="96">
        <f t="shared" si="1"/>
        <v>1.9</v>
      </c>
      <c r="Y31" s="97" t="s">
        <v>168</v>
      </c>
      <c r="Z31" s="159">
        <v>0</v>
      </c>
      <c r="AA31" s="159">
        <v>1015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15292334</v>
      </c>
      <c r="AJ31" s="45">
        <f t="shared" si="7"/>
        <v>1178</v>
      </c>
      <c r="AK31" s="48">
        <f t="shared" si="8"/>
        <v>315.73304744036454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75</v>
      </c>
      <c r="H32" s="155">
        <f t="shared" si="0"/>
        <v>52.816901408450704</v>
      </c>
      <c r="I32" s="155">
        <v>71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92880142</v>
      </c>
      <c r="T32" s="45">
        <f t="shared" si="4"/>
        <v>3503</v>
      </c>
      <c r="U32" s="46">
        <f t="shared" si="5"/>
        <v>84.072000000000003</v>
      </c>
      <c r="V32" s="46">
        <f t="shared" si="6"/>
        <v>3.5030000000000001</v>
      </c>
      <c r="W32" s="96">
        <v>1.6</v>
      </c>
      <c r="X32" s="96">
        <f t="shared" si="1"/>
        <v>1.6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15293470</v>
      </c>
      <c r="AJ32" s="45">
        <f t="shared" si="7"/>
        <v>1136</v>
      </c>
      <c r="AK32" s="48">
        <f t="shared" si="8"/>
        <v>324.29346274621753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-4</v>
      </c>
      <c r="G33" s="118">
        <v>74</v>
      </c>
      <c r="H33" s="155">
        <f t="shared" si="0"/>
        <v>52.112676056338032</v>
      </c>
      <c r="I33" s="155">
        <v>70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92883684</v>
      </c>
      <c r="T33" s="45">
        <f t="shared" si="4"/>
        <v>3542</v>
      </c>
      <c r="U33" s="46">
        <f t="shared" si="5"/>
        <v>85.007999999999996</v>
      </c>
      <c r="V33" s="46">
        <f t="shared" si="6"/>
        <v>3.5419999999999998</v>
      </c>
      <c r="W33" s="96">
        <v>1.4</v>
      </c>
      <c r="X33" s="96">
        <f t="shared" si="1"/>
        <v>1.4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15294621</v>
      </c>
      <c r="AJ33" s="45">
        <f t="shared" si="7"/>
        <v>1151</v>
      </c>
      <c r="AK33" s="48">
        <f t="shared" si="8"/>
        <v>324.95765104460759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1.1100000000000001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3</v>
      </c>
      <c r="E34" s="155">
        <f t="shared" si="2"/>
        <v>2.1126760563380285</v>
      </c>
      <c r="F34" s="155">
        <v>0.5</v>
      </c>
      <c r="G34" s="118">
        <v>72</v>
      </c>
      <c r="H34" s="155">
        <f t="shared" si="0"/>
        <v>50.70422535211268</v>
      </c>
      <c r="I34" s="155">
        <v>71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132</v>
      </c>
      <c r="R34" s="158"/>
      <c r="S34" s="158">
        <v>92887601</v>
      </c>
      <c r="T34" s="45">
        <f t="shared" si="4"/>
        <v>3917</v>
      </c>
      <c r="U34" s="46">
        <f t="shared" si="5"/>
        <v>94.007999999999996</v>
      </c>
      <c r="V34" s="46">
        <f t="shared" si="6"/>
        <v>3.9169999999999998</v>
      </c>
      <c r="W34" s="96">
        <v>1.8</v>
      </c>
      <c r="X34" s="96">
        <f t="shared" si="1"/>
        <v>1.8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15295710</v>
      </c>
      <c r="AJ34" s="45">
        <f t="shared" si="7"/>
        <v>1089</v>
      </c>
      <c r="AK34" s="48">
        <f t="shared" si="8"/>
        <v>278.01889200919072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3</v>
      </c>
      <c r="E35" s="155">
        <f t="shared" si="2"/>
        <v>2.1126760563380285</v>
      </c>
      <c r="F35" s="155">
        <v>0.5</v>
      </c>
      <c r="G35" s="118">
        <v>72</v>
      </c>
      <c r="H35" s="155">
        <f t="shared" si="0"/>
        <v>50.70422535211268</v>
      </c>
      <c r="I35" s="155">
        <v>71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8">
        <v>134</v>
      </c>
      <c r="R35" s="158"/>
      <c r="S35" s="158">
        <v>92891345</v>
      </c>
      <c r="T35" s="45">
        <f t="shared" si="4"/>
        <v>3744</v>
      </c>
      <c r="U35" s="46">
        <f t="shared" si="5"/>
        <v>89.855999999999995</v>
      </c>
      <c r="V35" s="46">
        <f t="shared" si="6"/>
        <v>3.7440000000000002</v>
      </c>
      <c r="W35" s="96">
        <v>2.7</v>
      </c>
      <c r="X35" s="96">
        <f t="shared" si="1"/>
        <v>2.7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15296801</v>
      </c>
      <c r="AJ35" s="45">
        <f t="shared" si="7"/>
        <v>1091</v>
      </c>
      <c r="AK35" s="48">
        <f t="shared" si="8"/>
        <v>291.39957264957263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86481</v>
      </c>
      <c r="U36" s="46">
        <f t="shared" si="5"/>
        <v>2075.5439999999999</v>
      </c>
      <c r="V36" s="46">
        <f t="shared" si="6"/>
        <v>86.480999999999995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27561</v>
      </c>
      <c r="AK36" s="61">
        <f>$AJ$36/$V36</f>
        <v>318.69427966836651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1.0083333333333333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262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286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287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161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292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164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 t="s">
        <v>288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_1_2"/>
    <protectedRange sqref="R3:W3" name="Range1_16_1_1_1_1_1_1_2_2_2_2_2_2_2_2_2_2_2_2_2_2_2_2_2_2_2_2_2_2_2_1_2_2_2_2_2_2_2_2_2_2_3_2_2_2_2_2_2_2_2_2_2_1_1_1_1_2_2_1_1_1_1_1_1_1_1_1_1_3_1_3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4:W4" name="Range1_16_1_1_1_1_1_1_2_2_2_2_2_2_2_2_2_2_2_2_2_2_2_2_2_2_2_2_2_2_2_1_2_2_2_2_2_2_2_2_2_2_3_2_2_2_2_2_2_2_2_2_2_1_1_1_1_2_2_1_1_1_1_1_1_1_1_1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50" priority="5" operator="containsText" text="N/A">
      <formula>NOT(ISERROR(SEARCH("N/A",Z12)))</formula>
    </cfRule>
    <cfRule type="cellIs" dxfId="49" priority="17" operator="equal">
      <formula>0</formula>
    </cfRule>
  </conditionalFormatting>
  <conditionalFormatting sqref="Z12:AG35">
    <cfRule type="cellIs" dxfId="48" priority="16" operator="greaterThanOrEqual">
      <formula>1185</formula>
    </cfRule>
  </conditionalFormatting>
  <conditionalFormatting sqref="Z12:AG35">
    <cfRule type="cellIs" dxfId="47" priority="15" operator="between">
      <formula>0.1</formula>
      <formula>1184</formula>
    </cfRule>
  </conditionalFormatting>
  <conditionalFormatting sqref="Z8:Z9 AT12:AT35 AL36:AQ36 AL12:AR35">
    <cfRule type="cellIs" dxfId="46" priority="14" operator="equal">
      <formula>0</formula>
    </cfRule>
  </conditionalFormatting>
  <conditionalFormatting sqref="Z8:Z9 AT12:AT35 AL36:AQ36 AL12:AR35">
    <cfRule type="cellIs" dxfId="45" priority="13" operator="greaterThan">
      <formula>1179</formula>
    </cfRule>
  </conditionalFormatting>
  <conditionalFormatting sqref="Z8:Z9 AT12:AT35 AL36:AQ36 AL12:AR35">
    <cfRule type="cellIs" dxfId="44" priority="12" operator="greaterThan">
      <formula>99</formula>
    </cfRule>
  </conditionalFormatting>
  <conditionalFormatting sqref="Z8:Z9 AT12:AT35 AL36:AQ36 AL12:AR35">
    <cfRule type="cellIs" dxfId="43" priority="11" operator="greaterThan">
      <formula>0.99</formula>
    </cfRule>
  </conditionalFormatting>
  <conditionalFormatting sqref="AD8:AD9">
    <cfRule type="cellIs" dxfId="42" priority="10" operator="equal">
      <formula>0</formula>
    </cfRule>
  </conditionalFormatting>
  <conditionalFormatting sqref="AD8:AD9">
    <cfRule type="cellIs" dxfId="41" priority="9" operator="greaterThan">
      <formula>1179</formula>
    </cfRule>
  </conditionalFormatting>
  <conditionalFormatting sqref="AD8:AD9">
    <cfRule type="cellIs" dxfId="40" priority="8" operator="greaterThan">
      <formula>99</formula>
    </cfRule>
  </conditionalFormatting>
  <conditionalFormatting sqref="AD8:AD9">
    <cfRule type="cellIs" dxfId="39" priority="7" operator="greaterThan">
      <formula>0.99</formula>
    </cfRule>
  </conditionalFormatting>
  <conditionalFormatting sqref="AK12:AK35">
    <cfRule type="cellIs" dxfId="38" priority="6" operator="greaterThan">
      <formula>$AK$8</formula>
    </cfRule>
  </conditionalFormatting>
  <conditionalFormatting sqref="AS12:AS35">
    <cfRule type="containsText" dxfId="37" priority="1" operator="containsText" text="N/A">
      <formula>NOT(ISERROR(SEARCH("N/A",AS12)))</formula>
    </cfRule>
    <cfRule type="cellIs" dxfId="36" priority="4" operator="equal">
      <formula>0</formula>
    </cfRule>
  </conditionalFormatting>
  <conditionalFormatting sqref="AS12:AS35">
    <cfRule type="cellIs" dxfId="35" priority="3" operator="greaterThanOrEqual">
      <formula>1185</formula>
    </cfRule>
  </conditionalFormatting>
  <conditionalFormatting sqref="AS12:AS35">
    <cfRule type="cellIs" dxfId="34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7030A0"/>
  </sheetPr>
  <dimension ref="A2:BB87"/>
  <sheetViews>
    <sheetView topLeftCell="A46" zoomScaleNormal="100" workbookViewId="0">
      <selection activeCell="B53" sqref="B53:B5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32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43219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27553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35"/>
      <c r="AA9" s="126"/>
      <c r="AB9" s="127"/>
      <c r="AC9" s="127"/>
      <c r="AD9" s="126"/>
      <c r="AE9" s="126"/>
      <c r="AF9" s="128"/>
      <c r="AG9" s="236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33" t="s">
        <v>51</v>
      </c>
      <c r="X10" s="233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31" t="s">
        <v>55</v>
      </c>
      <c r="AI10" s="231" t="s">
        <v>56</v>
      </c>
      <c r="AJ10" s="277" t="s">
        <v>57</v>
      </c>
      <c r="AK10" s="292" t="s">
        <v>58</v>
      </c>
      <c r="AL10" s="233" t="s">
        <v>59</v>
      </c>
      <c r="AM10" s="233" t="s">
        <v>60</v>
      </c>
      <c r="AN10" s="233" t="s">
        <v>61</v>
      </c>
      <c r="AO10" s="233" t="s">
        <v>62</v>
      </c>
      <c r="AP10" s="233" t="s">
        <v>63</v>
      </c>
      <c r="AQ10" s="233" t="s">
        <v>125</v>
      </c>
      <c r="AR10" s="233" t="s">
        <v>64</v>
      </c>
      <c r="AS10" s="233" t="s">
        <v>65</v>
      </c>
      <c r="AT10" s="275" t="s">
        <v>66</v>
      </c>
      <c r="AU10" s="233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33" t="s">
        <v>72</v>
      </c>
      <c r="C11" s="233" t="s">
        <v>73</v>
      </c>
      <c r="D11" s="233" t="s">
        <v>74</v>
      </c>
      <c r="E11" s="233" t="s">
        <v>75</v>
      </c>
      <c r="F11" s="233" t="s">
        <v>128</v>
      </c>
      <c r="G11" s="233" t="s">
        <v>74</v>
      </c>
      <c r="H11" s="233" t="s">
        <v>75</v>
      </c>
      <c r="I11" s="233" t="s">
        <v>128</v>
      </c>
      <c r="J11" s="272"/>
      <c r="K11" s="233" t="s">
        <v>75</v>
      </c>
      <c r="L11" s="233" t="s">
        <v>75</v>
      </c>
      <c r="M11" s="233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28'!S35</f>
        <v>92891345</v>
      </c>
      <c r="T11" s="285"/>
      <c r="U11" s="286"/>
      <c r="V11" s="287"/>
      <c r="W11" s="233" t="s">
        <v>75</v>
      </c>
      <c r="X11" s="233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28'!AI35</f>
        <v>15296801</v>
      </c>
      <c r="AJ11" s="277"/>
      <c r="AK11" s="293"/>
      <c r="AL11" s="233" t="s">
        <v>84</v>
      </c>
      <c r="AM11" s="233" t="s">
        <v>84</v>
      </c>
      <c r="AN11" s="233" t="s">
        <v>84</v>
      </c>
      <c r="AO11" s="233" t="s">
        <v>84</v>
      </c>
      <c r="AP11" s="233" t="s">
        <v>84</v>
      </c>
      <c r="AQ11" s="233" t="s">
        <v>84</v>
      </c>
      <c r="AR11" s="233" t="s">
        <v>84</v>
      </c>
      <c r="AS11" s="1"/>
      <c r="AT11" s="276"/>
      <c r="AU11" s="23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3</v>
      </c>
      <c r="E12" s="155">
        <f>D12/1.42</f>
        <v>2.1126760563380285</v>
      </c>
      <c r="F12" s="155">
        <v>-4</v>
      </c>
      <c r="G12" s="118">
        <v>73</v>
      </c>
      <c r="H12" s="155">
        <f t="shared" ref="H12:H35" si="0">G12/1.42</f>
        <v>51.408450704225352</v>
      </c>
      <c r="I12" s="155">
        <v>71</v>
      </c>
      <c r="J12" s="41" t="s">
        <v>88</v>
      </c>
      <c r="K12" s="41">
        <f>L12-(2/1.42)</f>
        <v>46.478873239436624</v>
      </c>
      <c r="L12" s="42">
        <f>(G12-5)/1.42</f>
        <v>47.887323943661976</v>
      </c>
      <c r="M12" s="41">
        <f>L12+(6/1.42)</f>
        <v>52.112676056338032</v>
      </c>
      <c r="N12" s="43">
        <v>14</v>
      </c>
      <c r="O12" s="44" t="s">
        <v>89</v>
      </c>
      <c r="P12" s="44">
        <v>11.4</v>
      </c>
      <c r="Q12" s="158">
        <v>135</v>
      </c>
      <c r="R12" s="158"/>
      <c r="S12" s="158">
        <v>92894530</v>
      </c>
      <c r="T12" s="45">
        <f>IF(ISBLANK(S12),"-",S12-S11)</f>
        <v>3185</v>
      </c>
      <c r="U12" s="46">
        <f>T12*24/1000</f>
        <v>76.44</v>
      </c>
      <c r="V12" s="46">
        <f>T12/1000</f>
        <v>3.1850000000000001</v>
      </c>
      <c r="W12" s="96">
        <v>3.1</v>
      </c>
      <c r="X12" s="96">
        <f t="shared" ref="X12:X35" si="1">W12</f>
        <v>3.1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15297884</v>
      </c>
      <c r="AJ12" s="45">
        <f>IF(ISBLANK(AI12),"-",AI12-AI11)</f>
        <v>1083</v>
      </c>
      <c r="AK12" s="48">
        <f>AJ12/V12</f>
        <v>340.03139717425432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3</v>
      </c>
      <c r="E13" s="155">
        <f t="shared" ref="E13:E35" si="2">D13/1.42</f>
        <v>2.1126760563380285</v>
      </c>
      <c r="F13" s="155">
        <v>-2</v>
      </c>
      <c r="G13" s="118">
        <v>70</v>
      </c>
      <c r="H13" s="155">
        <f t="shared" si="0"/>
        <v>49.295774647887328</v>
      </c>
      <c r="I13" s="155">
        <v>69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129</v>
      </c>
      <c r="R13" s="158"/>
      <c r="S13" s="158">
        <v>92897661</v>
      </c>
      <c r="T13" s="45">
        <f t="shared" ref="T13:T35" si="4">IF(ISBLANK(S13),"-",S13-S12)</f>
        <v>3131</v>
      </c>
      <c r="U13" s="46">
        <f t="shared" ref="U13:U36" si="5">T13*24/1000</f>
        <v>75.144000000000005</v>
      </c>
      <c r="V13" s="46">
        <f t="shared" ref="V13:V36" si="6">T13/1000</f>
        <v>3.1309999999999998</v>
      </c>
      <c r="W13" s="96">
        <v>4.9000000000000004</v>
      </c>
      <c r="X13" s="96">
        <f t="shared" si="1"/>
        <v>4.9000000000000004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15298999</v>
      </c>
      <c r="AJ13" s="45">
        <f t="shared" ref="AJ13:AJ35" si="7">IF(ISBLANK(AI13),"-",AI13-AI12)</f>
        <v>1115</v>
      </c>
      <c r="AK13" s="48">
        <f t="shared" ref="AK13:AK35" si="8">AJ13/V13</f>
        <v>356.11625678696902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3</v>
      </c>
      <c r="E14" s="155">
        <f t="shared" si="2"/>
        <v>2.1126760563380285</v>
      </c>
      <c r="F14" s="155">
        <v>1</v>
      </c>
      <c r="G14" s="118">
        <v>71</v>
      </c>
      <c r="H14" s="155">
        <f t="shared" si="0"/>
        <v>50</v>
      </c>
      <c r="I14" s="155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8">
        <v>132</v>
      </c>
      <c r="R14" s="158"/>
      <c r="S14" s="158">
        <v>92900779</v>
      </c>
      <c r="T14" s="45">
        <f t="shared" si="4"/>
        <v>3118</v>
      </c>
      <c r="U14" s="46">
        <f t="shared" si="5"/>
        <v>74.831999999999994</v>
      </c>
      <c r="V14" s="46">
        <f t="shared" si="6"/>
        <v>3.1179999999999999</v>
      </c>
      <c r="W14" s="96">
        <v>6.1</v>
      </c>
      <c r="X14" s="96">
        <f t="shared" si="1"/>
        <v>6.1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15300106</v>
      </c>
      <c r="AJ14" s="45">
        <f t="shared" si="7"/>
        <v>1107</v>
      </c>
      <c r="AK14" s="48">
        <f t="shared" si="8"/>
        <v>355.03527902501605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3</v>
      </c>
      <c r="E15" s="155">
        <f t="shared" si="2"/>
        <v>2.1126760563380285</v>
      </c>
      <c r="F15" s="155">
        <v>4</v>
      </c>
      <c r="G15" s="118">
        <v>70</v>
      </c>
      <c r="H15" s="155">
        <f t="shared" si="0"/>
        <v>49.295774647887328</v>
      </c>
      <c r="I15" s="155">
        <v>70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8">
        <v>136</v>
      </c>
      <c r="R15" s="158"/>
      <c r="S15" s="158">
        <v>92903883</v>
      </c>
      <c r="T15" s="45">
        <f t="shared" si="4"/>
        <v>3104</v>
      </c>
      <c r="U15" s="46">
        <f t="shared" si="5"/>
        <v>74.495999999999995</v>
      </c>
      <c r="V15" s="46">
        <f t="shared" si="6"/>
        <v>3.1040000000000001</v>
      </c>
      <c r="W15" s="96">
        <v>7.3</v>
      </c>
      <c r="X15" s="96">
        <f t="shared" si="1"/>
        <v>7.3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15301205</v>
      </c>
      <c r="AJ15" s="45">
        <f t="shared" si="7"/>
        <v>1099</v>
      </c>
      <c r="AK15" s="48">
        <f t="shared" si="8"/>
        <v>354.05927835051546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3</v>
      </c>
      <c r="E16" s="155">
        <f t="shared" si="2"/>
        <v>2.1126760563380285</v>
      </c>
      <c r="F16" s="155">
        <v>7</v>
      </c>
      <c r="G16" s="118">
        <v>82</v>
      </c>
      <c r="H16" s="155">
        <f t="shared" si="0"/>
        <v>57.74647887323944</v>
      </c>
      <c r="I16" s="155">
        <v>80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8">
        <v>128</v>
      </c>
      <c r="R16" s="158"/>
      <c r="S16" s="158">
        <v>92906866</v>
      </c>
      <c r="T16" s="45">
        <f t="shared" si="4"/>
        <v>2983</v>
      </c>
      <c r="U16" s="46">
        <f t="shared" si="5"/>
        <v>71.591999999999999</v>
      </c>
      <c r="V16" s="46">
        <f t="shared" si="6"/>
        <v>2.9830000000000001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15302322</v>
      </c>
      <c r="AJ16" s="45">
        <f t="shared" si="7"/>
        <v>1117</v>
      </c>
      <c r="AK16" s="48">
        <f t="shared" si="8"/>
        <v>374.4552463962454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3</v>
      </c>
      <c r="E17" s="155">
        <f t="shared" si="2"/>
        <v>2.1126760563380285</v>
      </c>
      <c r="F17" s="155">
        <v>8</v>
      </c>
      <c r="G17" s="118">
        <v>80</v>
      </c>
      <c r="H17" s="155">
        <f t="shared" si="0"/>
        <v>56.338028169014088</v>
      </c>
      <c r="I17" s="155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134</v>
      </c>
      <c r="R17" s="158"/>
      <c r="S17" s="158">
        <v>92910250</v>
      </c>
      <c r="T17" s="45">
        <f t="shared" si="4"/>
        <v>3384</v>
      </c>
      <c r="U17" s="46">
        <f t="shared" si="5"/>
        <v>81.215999999999994</v>
      </c>
      <c r="V17" s="46">
        <f t="shared" si="6"/>
        <v>3.3839999999999999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15303424</v>
      </c>
      <c r="AJ17" s="45">
        <f t="shared" si="7"/>
        <v>1102</v>
      </c>
      <c r="AK17" s="48">
        <f t="shared" si="8"/>
        <v>325.65011820330972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3</v>
      </c>
      <c r="E18" s="155">
        <f t="shared" si="2"/>
        <v>2.1126760563380285</v>
      </c>
      <c r="F18" s="155">
        <v>7</v>
      </c>
      <c r="G18" s="118">
        <v>80</v>
      </c>
      <c r="H18" s="155">
        <f t="shared" si="0"/>
        <v>56.338028169014088</v>
      </c>
      <c r="I18" s="155">
        <v>77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130</v>
      </c>
      <c r="R18" s="158"/>
      <c r="S18" s="158">
        <v>92914001</v>
      </c>
      <c r="T18" s="45">
        <f t="shared" si="4"/>
        <v>3751</v>
      </c>
      <c r="U18" s="46">
        <f t="shared" si="5"/>
        <v>90.024000000000001</v>
      </c>
      <c r="V18" s="46">
        <f t="shared" si="6"/>
        <v>3.7509999999999999</v>
      </c>
      <c r="W18" s="96">
        <v>9.4</v>
      </c>
      <c r="X18" s="96">
        <f t="shared" si="1"/>
        <v>9.4</v>
      </c>
      <c r="Y18" s="97" t="s">
        <v>168</v>
      </c>
      <c r="Z18" s="159">
        <v>1027</v>
      </c>
      <c r="AA18" s="159">
        <v>0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15304543</v>
      </c>
      <c r="AJ18" s="45">
        <f t="shared" si="7"/>
        <v>1119</v>
      </c>
      <c r="AK18" s="48">
        <f t="shared" si="8"/>
        <v>298.32044788056521</v>
      </c>
      <c r="AL18" s="156">
        <v>1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3</v>
      </c>
      <c r="E19" s="155">
        <f t="shared" si="2"/>
        <v>2.1126760563380285</v>
      </c>
      <c r="F19" s="155">
        <v>7</v>
      </c>
      <c r="G19" s="118">
        <v>78</v>
      </c>
      <c r="H19" s="155">
        <f t="shared" si="0"/>
        <v>54.929577464788736</v>
      </c>
      <c r="I19" s="155">
        <v>75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131</v>
      </c>
      <c r="R19" s="158"/>
      <c r="S19" s="158">
        <v>92917850</v>
      </c>
      <c r="T19" s="45">
        <f t="shared" si="4"/>
        <v>3849</v>
      </c>
      <c r="U19" s="46">
        <f>T19*24/1000</f>
        <v>92.376000000000005</v>
      </c>
      <c r="V19" s="46">
        <f t="shared" si="6"/>
        <v>3.8490000000000002</v>
      </c>
      <c r="W19" s="96">
        <v>8.8000000000000007</v>
      </c>
      <c r="X19" s="96">
        <f t="shared" si="1"/>
        <v>8.8000000000000007</v>
      </c>
      <c r="Y19" s="97" t="s">
        <v>168</v>
      </c>
      <c r="Z19" s="159">
        <v>1026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15305716</v>
      </c>
      <c r="AJ19" s="45">
        <f t="shared" si="7"/>
        <v>1173</v>
      </c>
      <c r="AK19" s="48">
        <f t="shared" si="8"/>
        <v>304.75448168355416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3</v>
      </c>
      <c r="E20" s="155">
        <f t="shared" si="2"/>
        <v>2.1126760563380285</v>
      </c>
      <c r="F20" s="155">
        <v>6</v>
      </c>
      <c r="G20" s="118">
        <v>76</v>
      </c>
      <c r="H20" s="155">
        <f t="shared" si="0"/>
        <v>53.521126760563384</v>
      </c>
      <c r="I20" s="155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8">
        <v>129</v>
      </c>
      <c r="R20" s="158"/>
      <c r="S20" s="158">
        <v>92921847</v>
      </c>
      <c r="T20" s="45">
        <f t="shared" si="4"/>
        <v>3997</v>
      </c>
      <c r="U20" s="46">
        <f t="shared" si="5"/>
        <v>95.927999999999997</v>
      </c>
      <c r="V20" s="46">
        <f t="shared" si="6"/>
        <v>3.9969999999999999</v>
      </c>
      <c r="W20" s="96">
        <v>8.1999999999999993</v>
      </c>
      <c r="X20" s="96">
        <f t="shared" si="1"/>
        <v>8.1999999999999993</v>
      </c>
      <c r="Y20" s="97" t="s">
        <v>168</v>
      </c>
      <c r="Z20" s="159">
        <v>1048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15306913</v>
      </c>
      <c r="AJ20" s="45">
        <f t="shared" si="7"/>
        <v>1197</v>
      </c>
      <c r="AK20" s="48">
        <f t="shared" si="8"/>
        <v>299.47460595446586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3</v>
      </c>
      <c r="E21" s="155">
        <f t="shared" si="2"/>
        <v>2.1126760563380285</v>
      </c>
      <c r="F21" s="155">
        <v>5</v>
      </c>
      <c r="G21" s="118">
        <v>76</v>
      </c>
      <c r="H21" s="155">
        <f t="shared" si="0"/>
        <v>53.521126760563384</v>
      </c>
      <c r="I21" s="155">
        <v>73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92926090</v>
      </c>
      <c r="T21" s="45">
        <f t="shared" si="4"/>
        <v>4243</v>
      </c>
      <c r="U21" s="46">
        <f t="shared" si="5"/>
        <v>101.83199999999999</v>
      </c>
      <c r="V21" s="46">
        <f t="shared" si="6"/>
        <v>4.2430000000000003</v>
      </c>
      <c r="W21" s="96">
        <v>7.5</v>
      </c>
      <c r="X21" s="96">
        <f t="shared" si="1"/>
        <v>7.5</v>
      </c>
      <c r="Y21" s="97" t="s">
        <v>168</v>
      </c>
      <c r="Z21" s="159">
        <v>1048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15308132</v>
      </c>
      <c r="AJ21" s="45">
        <f t="shared" si="7"/>
        <v>1219</v>
      </c>
      <c r="AK21" s="48">
        <f t="shared" si="8"/>
        <v>287.29672401602636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1.05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3</v>
      </c>
      <c r="E22" s="155">
        <f t="shared" si="2"/>
        <v>2.1126760563380285</v>
      </c>
      <c r="F22" s="155">
        <v>4</v>
      </c>
      <c r="G22" s="118">
        <v>77</v>
      </c>
      <c r="H22" s="155">
        <f t="shared" si="0"/>
        <v>54.225352112676056</v>
      </c>
      <c r="I22" s="155">
        <v>75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92929805</v>
      </c>
      <c r="T22" s="45">
        <f t="shared" si="4"/>
        <v>3715</v>
      </c>
      <c r="U22" s="46">
        <f t="shared" si="5"/>
        <v>89.16</v>
      </c>
      <c r="V22" s="46">
        <f t="shared" si="6"/>
        <v>3.7149999999999999</v>
      </c>
      <c r="W22" s="96">
        <v>6.9</v>
      </c>
      <c r="X22" s="96">
        <f>W22</f>
        <v>6.9</v>
      </c>
      <c r="Y22" s="97" t="s">
        <v>168</v>
      </c>
      <c r="Z22" s="159">
        <v>1047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15309285</v>
      </c>
      <c r="AJ22" s="45">
        <f t="shared" si="7"/>
        <v>1153</v>
      </c>
      <c r="AK22" s="48">
        <f t="shared" si="8"/>
        <v>310.36339165545087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3</v>
      </c>
      <c r="E23" s="155">
        <f t="shared" si="2"/>
        <v>2.1126760563380285</v>
      </c>
      <c r="F23" s="155">
        <v>2</v>
      </c>
      <c r="G23" s="118">
        <v>76</v>
      </c>
      <c r="H23" s="155">
        <f t="shared" si="0"/>
        <v>53.521126760563384</v>
      </c>
      <c r="I23" s="155">
        <v>74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92933605</v>
      </c>
      <c r="T23" s="45">
        <f t="shared" si="4"/>
        <v>3800</v>
      </c>
      <c r="U23" s="46">
        <f>T23*24/1000</f>
        <v>91.2</v>
      </c>
      <c r="V23" s="46">
        <f t="shared" si="6"/>
        <v>3.8</v>
      </c>
      <c r="W23" s="96">
        <v>6.2</v>
      </c>
      <c r="X23" s="96">
        <f t="shared" si="1"/>
        <v>6.2</v>
      </c>
      <c r="Y23" s="97" t="s">
        <v>168</v>
      </c>
      <c r="Z23" s="159">
        <v>1046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15310505</v>
      </c>
      <c r="AJ23" s="45">
        <f t="shared" si="7"/>
        <v>1220</v>
      </c>
      <c r="AK23" s="48">
        <f t="shared" si="8"/>
        <v>321.0526315789474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3</v>
      </c>
      <c r="E24" s="155">
        <f t="shared" si="2"/>
        <v>2.1126760563380285</v>
      </c>
      <c r="F24" s="155">
        <v>1</v>
      </c>
      <c r="G24" s="118">
        <v>75</v>
      </c>
      <c r="H24" s="155">
        <f t="shared" si="0"/>
        <v>52.816901408450704</v>
      </c>
      <c r="I24" s="155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92937444</v>
      </c>
      <c r="T24" s="45">
        <f t="shared" si="4"/>
        <v>3839</v>
      </c>
      <c r="U24" s="46">
        <f>T24*24/1000</f>
        <v>92.135999999999996</v>
      </c>
      <c r="V24" s="46">
        <f t="shared" si="6"/>
        <v>3.839</v>
      </c>
      <c r="W24" s="96">
        <v>5.5</v>
      </c>
      <c r="X24" s="96">
        <f t="shared" si="1"/>
        <v>5.5</v>
      </c>
      <c r="Y24" s="97" t="s">
        <v>168</v>
      </c>
      <c r="Z24" s="159">
        <v>1046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15311704</v>
      </c>
      <c r="AJ24" s="45">
        <f t="shared" si="7"/>
        <v>1199</v>
      </c>
      <c r="AK24" s="48">
        <f t="shared" si="8"/>
        <v>312.32091690544411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3</v>
      </c>
      <c r="E25" s="155">
        <f t="shared" si="2"/>
        <v>2.1126760563380285</v>
      </c>
      <c r="F25" s="155">
        <v>1</v>
      </c>
      <c r="G25" s="118">
        <v>75</v>
      </c>
      <c r="H25" s="155">
        <f>G25/1.42</f>
        <v>52.816901408450704</v>
      </c>
      <c r="I25" s="155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92941183</v>
      </c>
      <c r="T25" s="45">
        <f t="shared" si="4"/>
        <v>3739</v>
      </c>
      <c r="U25" s="46">
        <f t="shared" si="5"/>
        <v>89.736000000000004</v>
      </c>
      <c r="V25" s="46">
        <f t="shared" si="6"/>
        <v>3.7389999999999999</v>
      </c>
      <c r="W25" s="96">
        <v>4.9000000000000004</v>
      </c>
      <c r="X25" s="96">
        <f t="shared" si="1"/>
        <v>4.9000000000000004</v>
      </c>
      <c r="Y25" s="97" t="s">
        <v>168</v>
      </c>
      <c r="Z25" s="159">
        <v>1046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15312872</v>
      </c>
      <c r="AJ25" s="45">
        <f t="shared" si="7"/>
        <v>1168</v>
      </c>
      <c r="AK25" s="48">
        <f t="shared" si="8"/>
        <v>312.38299010430597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3</v>
      </c>
      <c r="E26" s="155">
        <f t="shared" si="2"/>
        <v>2.1126760563380285</v>
      </c>
      <c r="F26" s="155">
        <v>0</v>
      </c>
      <c r="G26" s="118">
        <v>75</v>
      </c>
      <c r="H26" s="155">
        <f>G26/1.42</f>
        <v>52.816901408450704</v>
      </c>
      <c r="I26" s="155">
        <v>71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92944776</v>
      </c>
      <c r="T26" s="45">
        <f t="shared" si="4"/>
        <v>3593</v>
      </c>
      <c r="U26" s="46">
        <f t="shared" si="5"/>
        <v>86.231999999999999</v>
      </c>
      <c r="V26" s="46">
        <f t="shared" si="6"/>
        <v>3.593</v>
      </c>
      <c r="W26" s="96">
        <v>4.5</v>
      </c>
      <c r="X26" s="96">
        <f t="shared" si="1"/>
        <v>4.5</v>
      </c>
      <c r="Y26" s="97" t="s">
        <v>168</v>
      </c>
      <c r="Z26" s="159">
        <v>1016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15314044</v>
      </c>
      <c r="AJ26" s="45">
        <f t="shared" si="7"/>
        <v>1172</v>
      </c>
      <c r="AK26" s="48">
        <f t="shared" si="8"/>
        <v>326.18981352630112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3</v>
      </c>
      <c r="E27" s="155">
        <f t="shared" si="2"/>
        <v>2.1126760563380285</v>
      </c>
      <c r="F27" s="155">
        <v>0</v>
      </c>
      <c r="G27" s="118">
        <v>75</v>
      </c>
      <c r="H27" s="155">
        <f t="shared" si="0"/>
        <v>52.816901408450704</v>
      </c>
      <c r="I27" s="155">
        <v>71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132</v>
      </c>
      <c r="R27" s="158"/>
      <c r="S27" s="158">
        <v>92948334</v>
      </c>
      <c r="T27" s="45">
        <f t="shared" si="4"/>
        <v>3558</v>
      </c>
      <c r="U27" s="46">
        <f t="shared" si="5"/>
        <v>85.391999999999996</v>
      </c>
      <c r="V27" s="46">
        <f t="shared" si="6"/>
        <v>3.5579999999999998</v>
      </c>
      <c r="W27" s="96">
        <v>3.9</v>
      </c>
      <c r="X27" s="96">
        <f t="shared" si="1"/>
        <v>3.9</v>
      </c>
      <c r="Y27" s="97" t="s">
        <v>168</v>
      </c>
      <c r="Z27" s="159">
        <v>1016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15315192</v>
      </c>
      <c r="AJ27" s="45">
        <f>IF(ISBLANK(AI27),"-",AI27-AI26)</f>
        <v>1148</v>
      </c>
      <c r="AK27" s="48">
        <f t="shared" si="8"/>
        <v>322.65317594154021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3</v>
      </c>
      <c r="E28" s="155">
        <f t="shared" si="2"/>
        <v>2.1126760563380285</v>
      </c>
      <c r="F28" s="155">
        <v>-1</v>
      </c>
      <c r="G28" s="118">
        <v>75</v>
      </c>
      <c r="H28" s="155">
        <f t="shared" si="0"/>
        <v>52.816901408450704</v>
      </c>
      <c r="I28" s="155">
        <v>71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131</v>
      </c>
      <c r="R28" s="158"/>
      <c r="S28" s="158">
        <v>92951890</v>
      </c>
      <c r="T28" s="45">
        <f t="shared" si="4"/>
        <v>3556</v>
      </c>
      <c r="U28" s="46">
        <f t="shared" si="5"/>
        <v>85.343999999999994</v>
      </c>
      <c r="V28" s="46">
        <f t="shared" si="6"/>
        <v>3.556</v>
      </c>
      <c r="W28" s="96">
        <v>3.5</v>
      </c>
      <c r="X28" s="96">
        <f t="shared" si="1"/>
        <v>3.5</v>
      </c>
      <c r="Y28" s="97" t="s">
        <v>168</v>
      </c>
      <c r="Z28" s="159">
        <v>1016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15316362</v>
      </c>
      <c r="AJ28" s="45">
        <f t="shared" si="7"/>
        <v>1170</v>
      </c>
      <c r="AK28" s="48">
        <f>AJ27/V28</f>
        <v>322.83464566929132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3</v>
      </c>
      <c r="E29" s="155">
        <f t="shared" si="2"/>
        <v>2.1126760563380285</v>
      </c>
      <c r="F29" s="155">
        <v>-1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92955535</v>
      </c>
      <c r="T29" s="45">
        <f t="shared" si="4"/>
        <v>3645</v>
      </c>
      <c r="U29" s="46">
        <f t="shared" si="5"/>
        <v>87.48</v>
      </c>
      <c r="V29" s="46">
        <f t="shared" si="6"/>
        <v>3.645</v>
      </c>
      <c r="W29" s="96">
        <v>3.2</v>
      </c>
      <c r="X29" s="96">
        <f t="shared" si="1"/>
        <v>3.2</v>
      </c>
      <c r="Y29" s="97" t="s">
        <v>168</v>
      </c>
      <c r="Z29" s="159">
        <v>1015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15317535</v>
      </c>
      <c r="AJ29" s="45">
        <f t="shared" si="7"/>
        <v>1173</v>
      </c>
      <c r="AK29" s="48">
        <f>AJ28/V29</f>
        <v>320.98765432098764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3</v>
      </c>
      <c r="E30" s="155">
        <f t="shared" si="2"/>
        <v>2.1126760563380285</v>
      </c>
      <c r="F30" s="155">
        <v>-1</v>
      </c>
      <c r="G30" s="118">
        <v>74</v>
      </c>
      <c r="H30" s="155">
        <f t="shared" si="0"/>
        <v>52.112676056338032</v>
      </c>
      <c r="I30" s="155">
        <v>71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131</v>
      </c>
      <c r="R30" s="158"/>
      <c r="S30" s="158">
        <v>92959094</v>
      </c>
      <c r="T30" s="45">
        <f t="shared" si="4"/>
        <v>3559</v>
      </c>
      <c r="U30" s="46">
        <f t="shared" si="5"/>
        <v>85.415999999999997</v>
      </c>
      <c r="V30" s="46">
        <f t="shared" si="6"/>
        <v>3.5590000000000002</v>
      </c>
      <c r="W30" s="96">
        <v>2.8</v>
      </c>
      <c r="X30" s="96">
        <f t="shared" si="1"/>
        <v>2.8</v>
      </c>
      <c r="Y30" s="97" t="s">
        <v>168</v>
      </c>
      <c r="Z30" s="159">
        <v>1015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15318868</v>
      </c>
      <c r="AJ30" s="45">
        <f t="shared" si="7"/>
        <v>1333</v>
      </c>
      <c r="AK30" s="48">
        <f t="shared" si="8"/>
        <v>374.54341107052539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3</v>
      </c>
      <c r="E31" s="155">
        <f t="shared" si="2"/>
        <v>2.1126760563380285</v>
      </c>
      <c r="F31" s="155">
        <v>-2</v>
      </c>
      <c r="G31" s="118">
        <v>74</v>
      </c>
      <c r="H31" s="155">
        <f t="shared" si="0"/>
        <v>52.112676056338032</v>
      </c>
      <c r="I31" s="155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92962618</v>
      </c>
      <c r="T31" s="45">
        <f t="shared" si="4"/>
        <v>3524</v>
      </c>
      <c r="U31" s="46">
        <f t="shared" si="5"/>
        <v>84.575999999999993</v>
      </c>
      <c r="V31" s="46">
        <f t="shared" si="6"/>
        <v>3.524</v>
      </c>
      <c r="W31" s="96">
        <v>2.5</v>
      </c>
      <c r="X31" s="96">
        <f t="shared" si="1"/>
        <v>2.5</v>
      </c>
      <c r="Y31" s="97" t="s">
        <v>168</v>
      </c>
      <c r="Z31" s="159">
        <v>1016</v>
      </c>
      <c r="AA31" s="159">
        <v>0</v>
      </c>
      <c r="AB31" s="159">
        <v>0</v>
      </c>
      <c r="AC31" s="159">
        <v>1185</v>
      </c>
      <c r="AD31" s="159">
        <v>1188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15319843</v>
      </c>
      <c r="AJ31" s="45">
        <f t="shared" si="7"/>
        <v>975</v>
      </c>
      <c r="AK31" s="48">
        <f t="shared" si="8"/>
        <v>276.67423382519866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3</v>
      </c>
      <c r="E32" s="155">
        <f t="shared" si="2"/>
        <v>2.1126760563380285</v>
      </c>
      <c r="F32" s="155">
        <v>-2</v>
      </c>
      <c r="G32" s="118">
        <v>75</v>
      </c>
      <c r="H32" s="155">
        <f t="shared" si="0"/>
        <v>52.816901408450704</v>
      </c>
      <c r="I32" s="155">
        <v>70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92966102</v>
      </c>
      <c r="T32" s="45">
        <f t="shared" si="4"/>
        <v>3484</v>
      </c>
      <c r="U32" s="46">
        <f t="shared" si="5"/>
        <v>83.616</v>
      </c>
      <c r="V32" s="46">
        <f t="shared" si="6"/>
        <v>3.484</v>
      </c>
      <c r="W32" s="96">
        <v>2.2000000000000002</v>
      </c>
      <c r="X32" s="96">
        <f t="shared" si="1"/>
        <v>2.2000000000000002</v>
      </c>
      <c r="Y32" s="97" t="s">
        <v>168</v>
      </c>
      <c r="Z32" s="159">
        <v>1015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15320971</v>
      </c>
      <c r="AJ32" s="45">
        <f t="shared" si="7"/>
        <v>1128</v>
      </c>
      <c r="AK32" s="48">
        <f t="shared" si="8"/>
        <v>323.76578645235361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 t="s">
        <v>212</v>
      </c>
      <c r="E33" s="155" t="e">
        <f t="shared" si="2"/>
        <v>#VALUE!</v>
      </c>
      <c r="F33" s="155">
        <v>0</v>
      </c>
      <c r="G33" s="118">
        <v>76</v>
      </c>
      <c r="H33" s="155">
        <f t="shared" si="0"/>
        <v>53.521126760563384</v>
      </c>
      <c r="I33" s="155">
        <v>70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 t="s">
        <v>212</v>
      </c>
      <c r="R33" s="158"/>
      <c r="S33" s="158">
        <v>92969919</v>
      </c>
      <c r="T33" s="45">
        <f t="shared" si="4"/>
        <v>3817</v>
      </c>
      <c r="U33" s="46">
        <f t="shared" si="5"/>
        <v>91.608000000000004</v>
      </c>
      <c r="V33" s="46">
        <f t="shared" si="6"/>
        <v>3.8170000000000002</v>
      </c>
      <c r="W33" s="96">
        <v>1.8</v>
      </c>
      <c r="X33" s="96">
        <f t="shared" si="1"/>
        <v>1.8</v>
      </c>
      <c r="Y33" s="97" t="s">
        <v>168</v>
      </c>
      <c r="Z33" s="159">
        <v>1014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15322190</v>
      </c>
      <c r="AJ33" s="45">
        <f t="shared" si="7"/>
        <v>1219</v>
      </c>
      <c r="AK33" s="48">
        <f t="shared" si="8"/>
        <v>319.36075451925592</v>
      </c>
      <c r="AL33" s="156">
        <v>1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3</v>
      </c>
      <c r="E34" s="155">
        <f t="shared" si="2"/>
        <v>2.1126760563380285</v>
      </c>
      <c r="F34" s="155">
        <v>1</v>
      </c>
      <c r="G34" s="118">
        <v>75</v>
      </c>
      <c r="H34" s="155">
        <f t="shared" si="0"/>
        <v>52.816901408450704</v>
      </c>
      <c r="I34" s="155">
        <v>71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133</v>
      </c>
      <c r="R34" s="158"/>
      <c r="S34" s="158">
        <v>92973568</v>
      </c>
      <c r="T34" s="45">
        <f t="shared" si="4"/>
        <v>3649</v>
      </c>
      <c r="U34" s="46">
        <f t="shared" si="5"/>
        <v>87.575999999999993</v>
      </c>
      <c r="V34" s="46">
        <f t="shared" si="6"/>
        <v>3.649</v>
      </c>
      <c r="W34" s="96">
        <v>2.2000000000000002</v>
      </c>
      <c r="X34" s="96">
        <f t="shared" si="1"/>
        <v>2.2000000000000002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15323259</v>
      </c>
      <c r="AJ34" s="45">
        <f t="shared" si="7"/>
        <v>1069</v>
      </c>
      <c r="AK34" s="48">
        <f t="shared" si="8"/>
        <v>292.95697451356534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3</v>
      </c>
      <c r="E35" s="155">
        <f t="shared" si="2"/>
        <v>2.1126760563380285</v>
      </c>
      <c r="F35" s="155">
        <v>3</v>
      </c>
      <c r="G35" s="118">
        <v>74</v>
      </c>
      <c r="H35" s="155">
        <f t="shared" si="0"/>
        <v>52.112676056338032</v>
      </c>
      <c r="I35" s="155">
        <v>73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>
        <v>135</v>
      </c>
      <c r="R35" s="158"/>
      <c r="S35" s="158">
        <v>92976602</v>
      </c>
      <c r="T35" s="45">
        <f t="shared" si="4"/>
        <v>3034</v>
      </c>
      <c r="U35" s="46">
        <f t="shared" si="5"/>
        <v>72.816000000000003</v>
      </c>
      <c r="V35" s="46">
        <f t="shared" si="6"/>
        <v>3.0339999999999998</v>
      </c>
      <c r="W35" s="96">
        <v>2.9</v>
      </c>
      <c r="X35" s="96">
        <f t="shared" si="1"/>
        <v>2.9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15324354</v>
      </c>
      <c r="AJ35" s="45">
        <f t="shared" si="7"/>
        <v>1095</v>
      </c>
      <c r="AK35" s="48">
        <f t="shared" si="8"/>
        <v>360.9096901779829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85257</v>
      </c>
      <c r="U36" s="46">
        <f t="shared" si="5"/>
        <v>2046.1679999999999</v>
      </c>
      <c r="V36" s="46">
        <f t="shared" si="6"/>
        <v>85.257000000000005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27553</v>
      </c>
      <c r="AK36" s="61">
        <f>$AJ$36/$V36</f>
        <v>323.17580961094103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1.0116666666666667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289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290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291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161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285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4:W4" name="Range1_16_1_1_1_1_1_1_2_2_2_2_2_2_2_2_2_2_2_2_2_2_2_2_2_2_2_2_2_2_2_1_2_2_2_2_2_2_2_2_2_2_3_2_2_2_2_2_2_2_2_2_2_1_1_1_1_2_2_1_1_1_1_1_1_1_1_1_1_1_1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5:W5" name="Range1_16_1_1_1_1_1_1_2_2_2_2_2_2_2_2_2_2_2_2_2_2_2_2_2_2_2_2_2_2_2_1_2_2_2_2_2_2_2_2_2_2_3_2_2_2_2_2_2_2_2_2_2_1_1_1_1_2_2_1_1_1_1_1_1_1_1_1_1_1_1_1_2_1_1_1_1_1_1_2_1_1_1_1_2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3" priority="5" operator="containsText" text="N/A">
      <formula>NOT(ISERROR(SEARCH("N/A",Z12)))</formula>
    </cfRule>
    <cfRule type="cellIs" dxfId="32" priority="17" operator="equal">
      <formula>0</formula>
    </cfRule>
  </conditionalFormatting>
  <conditionalFormatting sqref="Z12:AG35">
    <cfRule type="cellIs" dxfId="31" priority="16" operator="greaterThanOrEqual">
      <formula>1185</formula>
    </cfRule>
  </conditionalFormatting>
  <conditionalFormatting sqref="Z12:AG35">
    <cfRule type="cellIs" dxfId="30" priority="15" operator="between">
      <formula>0.1</formula>
      <formula>1184</formula>
    </cfRule>
  </conditionalFormatting>
  <conditionalFormatting sqref="Z8:Z9 AT12:AT35 AL36:AQ36 AL12:AR35">
    <cfRule type="cellIs" dxfId="29" priority="14" operator="equal">
      <formula>0</formula>
    </cfRule>
  </conditionalFormatting>
  <conditionalFormatting sqref="Z8:Z9 AT12:AT35 AL36:AQ36 AL12:AR35">
    <cfRule type="cellIs" dxfId="28" priority="13" operator="greaterThan">
      <formula>1179</formula>
    </cfRule>
  </conditionalFormatting>
  <conditionalFormatting sqref="Z8:Z9 AT12:AT35 AL36:AQ36 AL12:AR35">
    <cfRule type="cellIs" dxfId="27" priority="12" operator="greaterThan">
      <formula>99</formula>
    </cfRule>
  </conditionalFormatting>
  <conditionalFormatting sqref="Z8:Z9 AT12:AT35 AL36:AQ36 AL12:AR35">
    <cfRule type="cellIs" dxfId="26" priority="11" operator="greaterThan">
      <formula>0.99</formula>
    </cfRule>
  </conditionalFormatting>
  <conditionalFormatting sqref="AD8:AD9">
    <cfRule type="cellIs" dxfId="25" priority="10" operator="equal">
      <formula>0</formula>
    </cfRule>
  </conditionalFormatting>
  <conditionalFormatting sqref="AD8:AD9">
    <cfRule type="cellIs" dxfId="24" priority="9" operator="greaterThan">
      <formula>1179</formula>
    </cfRule>
  </conditionalFormatting>
  <conditionalFormatting sqref="AD8:AD9">
    <cfRule type="cellIs" dxfId="23" priority="8" operator="greaterThan">
      <formula>99</formula>
    </cfRule>
  </conditionalFormatting>
  <conditionalFormatting sqref="AD8:AD9">
    <cfRule type="cellIs" dxfId="22" priority="7" operator="greaterThan">
      <formula>0.99</formula>
    </cfRule>
  </conditionalFormatting>
  <conditionalFormatting sqref="AK12:AK35">
    <cfRule type="cellIs" dxfId="21" priority="6" operator="greaterThan">
      <formula>$AK$8</formula>
    </cfRule>
  </conditionalFormatting>
  <conditionalFormatting sqref="AS12:AS35">
    <cfRule type="containsText" dxfId="20" priority="1" operator="containsText" text="N/A">
      <formula>NOT(ISERROR(SEARCH("N/A",AS12)))</formula>
    </cfRule>
    <cfRule type="cellIs" dxfId="19" priority="4" operator="equal">
      <formula>0</formula>
    </cfRule>
  </conditionalFormatting>
  <conditionalFormatting sqref="AS12:AS35">
    <cfRule type="cellIs" dxfId="18" priority="3" operator="greaterThanOrEqual">
      <formula>1185</formula>
    </cfRule>
  </conditionalFormatting>
  <conditionalFormatting sqref="AS12:AS35">
    <cfRule type="cellIs" dxfId="17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2:BB87"/>
  <sheetViews>
    <sheetView topLeftCell="A37" zoomScaleNormal="100" workbookViewId="0">
      <selection activeCell="B47" sqref="B47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160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160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43193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37354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'[3]APR 2'!$S$35</f>
        <v>90199255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'[3]APR 2'!$AI$35</f>
        <v>14570102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6</v>
      </c>
      <c r="G12" s="118">
        <v>70</v>
      </c>
      <c r="H12" s="155">
        <f t="shared" ref="H12:H35" si="0">G12/1.42</f>
        <v>49.295774647887328</v>
      </c>
      <c r="I12" s="155">
        <v>66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140</v>
      </c>
      <c r="R12" s="158"/>
      <c r="S12" s="158">
        <v>90202470</v>
      </c>
      <c r="T12" s="45">
        <f>IF(ISBLANK(S12),"-",S12-S11)</f>
        <v>3215</v>
      </c>
      <c r="U12" s="46">
        <f>T12*24/1000</f>
        <v>77.16</v>
      </c>
      <c r="V12" s="46">
        <f>T12/1000</f>
        <v>3.2149999999999999</v>
      </c>
      <c r="W12" s="96">
        <v>7.8</v>
      </c>
      <c r="X12" s="96">
        <f t="shared" ref="X12:X35" si="1">W12</f>
        <v>7.8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14571246</v>
      </c>
      <c r="AJ12" s="45">
        <f>IF(ISBLANK(AI12),"-",AI12-AI11)</f>
        <v>1144</v>
      </c>
      <c r="AK12" s="48">
        <f>AJ12/V12</f>
        <v>355.83203732503887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8</v>
      </c>
      <c r="G13" s="118">
        <v>83</v>
      </c>
      <c r="H13" s="155">
        <f t="shared" si="0"/>
        <v>58.450704225352112</v>
      </c>
      <c r="I13" s="155">
        <v>81</v>
      </c>
      <c r="J13" s="41" t="s">
        <v>88</v>
      </c>
      <c r="K13" s="41">
        <f t="shared" ref="K13:K35" si="3">L13-(2/1.42)</f>
        <v>53.521126760563384</v>
      </c>
      <c r="L13" s="42">
        <f>(G13-5)/1.42</f>
        <v>54.929577464788736</v>
      </c>
      <c r="M13" s="41">
        <f>L13+(6/1.42)</f>
        <v>59.154929577464792</v>
      </c>
      <c r="N13" s="43">
        <v>14</v>
      </c>
      <c r="O13" s="44" t="s">
        <v>89</v>
      </c>
      <c r="P13" s="44">
        <v>11.2</v>
      </c>
      <c r="Q13" s="158">
        <v>117</v>
      </c>
      <c r="R13" s="158"/>
      <c r="S13" s="158">
        <v>90205975</v>
      </c>
      <c r="T13" s="45">
        <f t="shared" ref="T13:T35" si="4">IF(ISBLANK(S13),"-",S13-S12)</f>
        <v>3505</v>
      </c>
      <c r="U13" s="46">
        <f t="shared" ref="U13:U36" si="5">T13*24/1000</f>
        <v>84.12</v>
      </c>
      <c r="V13" s="46">
        <f t="shared" ref="V13:V36" si="6">T13/1000</f>
        <v>3.5049999999999999</v>
      </c>
      <c r="W13" s="96">
        <v>9.5</v>
      </c>
      <c r="X13" s="96">
        <f t="shared" si="1"/>
        <v>9.5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14577235</v>
      </c>
      <c r="AJ13" s="45">
        <f t="shared" ref="AJ13:AJ35" si="7">IF(ISBLANK(AI13),"-",AI13-AI12)</f>
        <v>5989</v>
      </c>
      <c r="AK13" s="48">
        <f t="shared" ref="AK13:AK35" si="8">AJ13/V13</f>
        <v>1708.7018544935806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1.02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8</v>
      </c>
      <c r="G14" s="118">
        <v>83</v>
      </c>
      <c r="H14" s="155">
        <f t="shared" si="0"/>
        <v>58.450704225352112</v>
      </c>
      <c r="I14" s="155">
        <v>81</v>
      </c>
      <c r="J14" s="41" t="s">
        <v>88</v>
      </c>
      <c r="K14" s="41">
        <f t="shared" si="3"/>
        <v>53.521126760563384</v>
      </c>
      <c r="L14" s="42">
        <f>(G14-5)/1.42</f>
        <v>54.929577464788736</v>
      </c>
      <c r="M14" s="41">
        <f>L14+(6/1.42)</f>
        <v>59.154929577464792</v>
      </c>
      <c r="N14" s="43">
        <v>14</v>
      </c>
      <c r="O14" s="44" t="s">
        <v>89</v>
      </c>
      <c r="P14" s="44">
        <v>11.2</v>
      </c>
      <c r="Q14" s="158">
        <v>114</v>
      </c>
      <c r="R14" s="158"/>
      <c r="S14" s="158">
        <v>90210855</v>
      </c>
      <c r="T14" s="45">
        <f t="shared" si="4"/>
        <v>4880</v>
      </c>
      <c r="U14" s="46">
        <f t="shared" si="5"/>
        <v>117.12</v>
      </c>
      <c r="V14" s="46">
        <f t="shared" si="6"/>
        <v>4.88</v>
      </c>
      <c r="W14" s="96">
        <v>9.5</v>
      </c>
      <c r="X14" s="96">
        <f t="shared" si="1"/>
        <v>9.5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1098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14583346</v>
      </c>
      <c r="AJ14" s="45">
        <f t="shared" si="7"/>
        <v>6111</v>
      </c>
      <c r="AK14" s="48">
        <f t="shared" si="8"/>
        <v>1252.2540983606557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118</v>
      </c>
      <c r="R15" s="158" t="s">
        <v>123</v>
      </c>
      <c r="S15" s="158">
        <v>90215625</v>
      </c>
      <c r="T15" s="45">
        <f t="shared" si="4"/>
        <v>4770</v>
      </c>
      <c r="U15" s="46">
        <f t="shared" si="5"/>
        <v>114.48</v>
      </c>
      <c r="V15" s="46">
        <f t="shared" si="6"/>
        <v>4.7699999999999996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1147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14584338</v>
      </c>
      <c r="AJ15" s="45">
        <f t="shared" si="7"/>
        <v>992</v>
      </c>
      <c r="AK15" s="48">
        <f t="shared" si="8"/>
        <v>207.96645702306083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81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90221290</v>
      </c>
      <c r="T16" s="45">
        <f t="shared" si="4"/>
        <v>5665</v>
      </c>
      <c r="U16" s="46">
        <f t="shared" si="5"/>
        <v>135.96</v>
      </c>
      <c r="V16" s="46">
        <f t="shared" si="6"/>
        <v>5.665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1146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14585405</v>
      </c>
      <c r="AJ16" s="45">
        <f t="shared" si="7"/>
        <v>1067</v>
      </c>
      <c r="AK16" s="48">
        <f t="shared" si="8"/>
        <v>188.34951456310679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78</v>
      </c>
      <c r="H17" s="155">
        <f t="shared" si="0"/>
        <v>54.929577464788736</v>
      </c>
      <c r="I17" s="155">
        <v>80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8">
        <v>132</v>
      </c>
      <c r="R17" s="158"/>
      <c r="S17" s="158">
        <v>90226348</v>
      </c>
      <c r="T17" s="45">
        <f t="shared" si="4"/>
        <v>5058</v>
      </c>
      <c r="U17" s="46">
        <f t="shared" si="5"/>
        <v>121.392</v>
      </c>
      <c r="V17" s="46">
        <f t="shared" si="6"/>
        <v>5.0579999999999998</v>
      </c>
      <c r="W17" s="96">
        <v>9.5</v>
      </c>
      <c r="X17" s="96">
        <f t="shared" si="1"/>
        <v>9.5</v>
      </c>
      <c r="Y17" s="97" t="s">
        <v>166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14586405</v>
      </c>
      <c r="AJ17" s="45">
        <f t="shared" si="7"/>
        <v>1000</v>
      </c>
      <c r="AK17" s="48">
        <f t="shared" si="8"/>
        <v>197.70660340055358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134</v>
      </c>
      <c r="R18" s="158"/>
      <c r="S18" s="158">
        <v>90232184</v>
      </c>
      <c r="T18" s="45">
        <f t="shared" si="4"/>
        <v>5836</v>
      </c>
      <c r="U18" s="46">
        <f t="shared" si="5"/>
        <v>140.06399999999999</v>
      </c>
      <c r="V18" s="46">
        <f t="shared" si="6"/>
        <v>5.8360000000000003</v>
      </c>
      <c r="W18" s="96">
        <v>9.1999999999999993</v>
      </c>
      <c r="X18" s="96">
        <f t="shared" si="1"/>
        <v>9.1999999999999993</v>
      </c>
      <c r="Y18" s="97" t="s">
        <v>168</v>
      </c>
      <c r="Z18" s="159">
        <v>0</v>
      </c>
      <c r="AA18" s="159">
        <v>1006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14587573</v>
      </c>
      <c r="AJ18" s="45">
        <f t="shared" si="7"/>
        <v>1168</v>
      </c>
      <c r="AK18" s="48">
        <f t="shared" si="8"/>
        <v>200.13708019191225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78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90238323</v>
      </c>
      <c r="T19" s="45">
        <f t="shared" si="4"/>
        <v>6139</v>
      </c>
      <c r="U19" s="46">
        <f>T19*24/1000</f>
        <v>147.33600000000001</v>
      </c>
      <c r="V19" s="46">
        <f t="shared" si="6"/>
        <v>6.1390000000000002</v>
      </c>
      <c r="W19" s="96">
        <v>8.6</v>
      </c>
      <c r="X19" s="96">
        <f t="shared" si="1"/>
        <v>8.6</v>
      </c>
      <c r="Y19" s="97" t="s">
        <v>168</v>
      </c>
      <c r="Z19" s="159">
        <v>0</v>
      </c>
      <c r="AA19" s="159">
        <v>1027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14588770</v>
      </c>
      <c r="AJ19" s="45">
        <f t="shared" si="7"/>
        <v>1197</v>
      </c>
      <c r="AK19" s="48">
        <f t="shared" si="8"/>
        <v>194.98289623717218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78</v>
      </c>
      <c r="H20" s="155">
        <f t="shared" si="0"/>
        <v>54.929577464788736</v>
      </c>
      <c r="I20" s="155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129</v>
      </c>
      <c r="R20" s="158"/>
      <c r="S20" s="158">
        <v>90243435</v>
      </c>
      <c r="T20" s="45">
        <f t="shared" si="4"/>
        <v>5112</v>
      </c>
      <c r="U20" s="46">
        <f t="shared" si="5"/>
        <v>122.688</v>
      </c>
      <c r="V20" s="46">
        <f t="shared" si="6"/>
        <v>5.1120000000000001</v>
      </c>
      <c r="W20" s="96">
        <v>8</v>
      </c>
      <c r="X20" s="96">
        <f t="shared" si="1"/>
        <v>8</v>
      </c>
      <c r="Y20" s="97" t="s">
        <v>168</v>
      </c>
      <c r="Z20" s="159">
        <v>0</v>
      </c>
      <c r="AA20" s="159">
        <v>1057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14589962</v>
      </c>
      <c r="AJ20" s="45">
        <f t="shared" si="7"/>
        <v>1192</v>
      </c>
      <c r="AK20" s="48">
        <f t="shared" si="8"/>
        <v>233.17683881064161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79</v>
      </c>
      <c r="H21" s="155">
        <f t="shared" si="0"/>
        <v>55.633802816901408</v>
      </c>
      <c r="I21" s="155">
        <v>76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90247857</v>
      </c>
      <c r="T21" s="45">
        <f t="shared" si="4"/>
        <v>4422</v>
      </c>
      <c r="U21" s="46">
        <f t="shared" si="5"/>
        <v>106.128</v>
      </c>
      <c r="V21" s="46">
        <f t="shared" si="6"/>
        <v>4.4219999999999997</v>
      </c>
      <c r="W21" s="96">
        <v>7.3</v>
      </c>
      <c r="X21" s="96">
        <f t="shared" si="1"/>
        <v>7.3</v>
      </c>
      <c r="Y21" s="97" t="s">
        <v>168</v>
      </c>
      <c r="Z21" s="159">
        <v>0</v>
      </c>
      <c r="AA21" s="159">
        <v>1057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14591179</v>
      </c>
      <c r="AJ21" s="45">
        <f t="shared" si="7"/>
        <v>1217</v>
      </c>
      <c r="AK21" s="48">
        <f t="shared" si="8"/>
        <v>275.21483491632745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1.1499999999999999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78</v>
      </c>
      <c r="H22" s="155">
        <f t="shared" si="0"/>
        <v>54.929577464788736</v>
      </c>
      <c r="I22" s="155">
        <v>77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90252090</v>
      </c>
      <c r="T22" s="45">
        <f t="shared" si="4"/>
        <v>4233</v>
      </c>
      <c r="U22" s="46">
        <f t="shared" si="5"/>
        <v>101.592</v>
      </c>
      <c r="V22" s="46">
        <f t="shared" si="6"/>
        <v>4.2329999999999997</v>
      </c>
      <c r="W22" s="96">
        <v>6.6</v>
      </c>
      <c r="X22" s="96">
        <f>W22</f>
        <v>6.6</v>
      </c>
      <c r="Y22" s="97" t="s">
        <v>168</v>
      </c>
      <c r="Z22" s="159">
        <v>0</v>
      </c>
      <c r="AA22" s="159">
        <v>1078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14592366</v>
      </c>
      <c r="AJ22" s="45">
        <f t="shared" si="7"/>
        <v>1187</v>
      </c>
      <c r="AK22" s="48">
        <f t="shared" si="8"/>
        <v>280.41578077013941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75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90256838</v>
      </c>
      <c r="T23" s="45">
        <f t="shared" si="4"/>
        <v>4748</v>
      </c>
      <c r="U23" s="46">
        <f>T23*24/1000</f>
        <v>113.952</v>
      </c>
      <c r="V23" s="46">
        <f t="shared" si="6"/>
        <v>4.7480000000000002</v>
      </c>
      <c r="W23" s="96">
        <v>5.9</v>
      </c>
      <c r="X23" s="96">
        <f t="shared" si="1"/>
        <v>5.9</v>
      </c>
      <c r="Y23" s="97" t="s">
        <v>168</v>
      </c>
      <c r="Z23" s="159">
        <v>0</v>
      </c>
      <c r="AA23" s="159">
        <v>1056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14593598</v>
      </c>
      <c r="AJ23" s="45">
        <f t="shared" si="7"/>
        <v>1232</v>
      </c>
      <c r="AK23" s="48">
        <f t="shared" si="8"/>
        <v>259.4776748104465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77</v>
      </c>
      <c r="H24" s="155">
        <f t="shared" si="0"/>
        <v>54.225352112676056</v>
      </c>
      <c r="I24" s="155">
        <v>76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90261909</v>
      </c>
      <c r="T24" s="45">
        <f t="shared" si="4"/>
        <v>5071</v>
      </c>
      <c r="U24" s="46">
        <f>T24*24/1000</f>
        <v>121.70399999999999</v>
      </c>
      <c r="V24" s="46">
        <f t="shared" si="6"/>
        <v>5.0709999999999997</v>
      </c>
      <c r="W24" s="96">
        <v>5.3</v>
      </c>
      <c r="X24" s="96">
        <f t="shared" si="1"/>
        <v>5.3</v>
      </c>
      <c r="Y24" s="97" t="s">
        <v>168</v>
      </c>
      <c r="Z24" s="159">
        <v>0</v>
      </c>
      <c r="AA24" s="159">
        <v>1057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14594787</v>
      </c>
      <c r="AJ24" s="45">
        <f t="shared" si="7"/>
        <v>1189</v>
      </c>
      <c r="AK24" s="48">
        <f t="shared" si="8"/>
        <v>234.47051863537766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78</v>
      </c>
      <c r="H25" s="155">
        <f>G25/1.42</f>
        <v>54.929577464788736</v>
      </c>
      <c r="I25" s="155">
        <v>76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90267771</v>
      </c>
      <c r="T25" s="45">
        <f t="shared" si="4"/>
        <v>5862</v>
      </c>
      <c r="U25" s="46">
        <f t="shared" si="5"/>
        <v>140.68799999999999</v>
      </c>
      <c r="V25" s="46">
        <f t="shared" si="6"/>
        <v>5.8620000000000001</v>
      </c>
      <c r="W25" s="96">
        <v>4.7</v>
      </c>
      <c r="X25" s="96">
        <f t="shared" si="1"/>
        <v>4.7</v>
      </c>
      <c r="Y25" s="97" t="s">
        <v>168</v>
      </c>
      <c r="Z25" s="159">
        <v>0</v>
      </c>
      <c r="AA25" s="159">
        <v>1035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14595995</v>
      </c>
      <c r="AJ25" s="45">
        <f t="shared" si="7"/>
        <v>1208</v>
      </c>
      <c r="AK25" s="48">
        <f t="shared" si="8"/>
        <v>206.07301262367793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78</v>
      </c>
      <c r="H26" s="155">
        <f>G26/1.42</f>
        <v>54.929577464788736</v>
      </c>
      <c r="I26" s="155">
        <v>76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131</v>
      </c>
      <c r="R26" s="158"/>
      <c r="S26" s="158">
        <v>90273489</v>
      </c>
      <c r="T26" s="45">
        <f t="shared" si="4"/>
        <v>5718</v>
      </c>
      <c r="U26" s="46">
        <f t="shared" si="5"/>
        <v>137.232</v>
      </c>
      <c r="V26" s="46">
        <f t="shared" si="6"/>
        <v>5.718</v>
      </c>
      <c r="W26" s="96">
        <v>4.3</v>
      </c>
      <c r="X26" s="96">
        <f t="shared" si="1"/>
        <v>4.3</v>
      </c>
      <c r="Y26" s="97" t="s">
        <v>168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14597160</v>
      </c>
      <c r="AJ26" s="45">
        <f t="shared" si="7"/>
        <v>1165</v>
      </c>
      <c r="AK26" s="48">
        <f t="shared" si="8"/>
        <v>203.74256733123471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78</v>
      </c>
      <c r="H27" s="155">
        <f t="shared" si="0"/>
        <v>54.929577464788736</v>
      </c>
      <c r="I27" s="155">
        <v>76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135</v>
      </c>
      <c r="R27" s="158"/>
      <c r="S27" s="158">
        <v>90279175</v>
      </c>
      <c r="T27" s="45">
        <f t="shared" si="4"/>
        <v>5686</v>
      </c>
      <c r="U27" s="46">
        <f t="shared" si="5"/>
        <v>136.464</v>
      </c>
      <c r="V27" s="46">
        <f t="shared" si="6"/>
        <v>5.6859999999999999</v>
      </c>
      <c r="W27" s="96">
        <v>3.8</v>
      </c>
      <c r="X27" s="96">
        <f t="shared" si="1"/>
        <v>3.8</v>
      </c>
      <c r="Y27" s="97" t="s">
        <v>168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14598344</v>
      </c>
      <c r="AJ27" s="45">
        <f>IF(ISBLANK(AI27),"-",AI27-AI26)</f>
        <v>1184</v>
      </c>
      <c r="AK27" s="48">
        <f t="shared" si="8"/>
        <v>208.23074217376012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76</v>
      </c>
      <c r="H28" s="155">
        <f t="shared" si="0"/>
        <v>53.521126760563384</v>
      </c>
      <c r="I28" s="155">
        <v>74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90284860</v>
      </c>
      <c r="T28" s="45">
        <f t="shared" si="4"/>
        <v>5685</v>
      </c>
      <c r="U28" s="46">
        <f t="shared" si="5"/>
        <v>136.44</v>
      </c>
      <c r="V28" s="46">
        <f t="shared" si="6"/>
        <v>5.6849999999999996</v>
      </c>
      <c r="W28" s="96">
        <v>3.5</v>
      </c>
      <c r="X28" s="96">
        <f t="shared" si="1"/>
        <v>3.5</v>
      </c>
      <c r="Y28" s="97" t="s">
        <v>168</v>
      </c>
      <c r="Z28" s="159">
        <v>0</v>
      </c>
      <c r="AA28" s="159">
        <v>1015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14599488</v>
      </c>
      <c r="AJ28" s="45">
        <f t="shared" si="7"/>
        <v>1144</v>
      </c>
      <c r="AK28" s="48">
        <f>AJ27/V28</f>
        <v>208.26737027264733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76</v>
      </c>
      <c r="H29" s="155">
        <f t="shared" si="0"/>
        <v>53.521126760563384</v>
      </c>
      <c r="I29" s="155">
        <v>74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90290607</v>
      </c>
      <c r="T29" s="45">
        <f t="shared" si="4"/>
        <v>5747</v>
      </c>
      <c r="U29" s="46">
        <f t="shared" si="5"/>
        <v>137.928</v>
      </c>
      <c r="V29" s="46">
        <f t="shared" si="6"/>
        <v>5.7469999999999999</v>
      </c>
      <c r="W29" s="96">
        <v>3.1</v>
      </c>
      <c r="X29" s="96">
        <f t="shared" si="1"/>
        <v>3.1</v>
      </c>
      <c r="Y29" s="97" t="s">
        <v>168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14600656</v>
      </c>
      <c r="AJ29" s="45">
        <f t="shared" si="7"/>
        <v>1168</v>
      </c>
      <c r="AK29" s="48">
        <f>AJ28/V29</f>
        <v>199.06037932834522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1.1100000000000001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-3</v>
      </c>
      <c r="G30" s="118">
        <v>75</v>
      </c>
      <c r="H30" s="155">
        <f t="shared" si="0"/>
        <v>52.816901408450704</v>
      </c>
      <c r="I30" s="155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90296380</v>
      </c>
      <c r="T30" s="45">
        <f t="shared" si="4"/>
        <v>5773</v>
      </c>
      <c r="U30" s="46">
        <f t="shared" si="5"/>
        <v>138.55199999999999</v>
      </c>
      <c r="V30" s="46">
        <f t="shared" si="6"/>
        <v>5.7729999999999997</v>
      </c>
      <c r="W30" s="96">
        <v>2.8</v>
      </c>
      <c r="X30" s="96">
        <f t="shared" si="1"/>
        <v>2.8</v>
      </c>
      <c r="Y30" s="97" t="s">
        <v>168</v>
      </c>
      <c r="Z30" s="159">
        <v>0</v>
      </c>
      <c r="AA30" s="159">
        <v>1015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14601828</v>
      </c>
      <c r="AJ30" s="45">
        <f t="shared" si="7"/>
        <v>1172</v>
      </c>
      <c r="AK30" s="48">
        <f t="shared" si="8"/>
        <v>203.014030833189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75</v>
      </c>
      <c r="H31" s="155">
        <f t="shared" si="0"/>
        <v>52.816901408450704</v>
      </c>
      <c r="I31" s="155">
        <v>73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132</v>
      </c>
      <c r="R31" s="158"/>
      <c r="S31" s="158">
        <v>90302069</v>
      </c>
      <c r="T31" s="45">
        <f t="shared" si="4"/>
        <v>5689</v>
      </c>
      <c r="U31" s="46">
        <f t="shared" si="5"/>
        <v>136.536</v>
      </c>
      <c r="V31" s="46">
        <f t="shared" si="6"/>
        <v>5.6890000000000001</v>
      </c>
      <c r="W31" s="96">
        <v>2.5</v>
      </c>
      <c r="X31" s="96">
        <f t="shared" si="1"/>
        <v>2.5</v>
      </c>
      <c r="Y31" s="97" t="s">
        <v>168</v>
      </c>
      <c r="Z31" s="159">
        <v>0</v>
      </c>
      <c r="AA31" s="159">
        <v>1015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14602990</v>
      </c>
      <c r="AJ31" s="45">
        <f t="shared" si="7"/>
        <v>1162</v>
      </c>
      <c r="AK31" s="48">
        <f t="shared" si="8"/>
        <v>204.25382316751626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-4</v>
      </c>
      <c r="G32" s="118">
        <v>75</v>
      </c>
      <c r="H32" s="155">
        <f t="shared" si="0"/>
        <v>52.816901408450704</v>
      </c>
      <c r="I32" s="155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90307618</v>
      </c>
      <c r="T32" s="45">
        <f t="shared" si="4"/>
        <v>5549</v>
      </c>
      <c r="U32" s="46">
        <f t="shared" si="5"/>
        <v>133.17599999999999</v>
      </c>
      <c r="V32" s="46">
        <f t="shared" si="6"/>
        <v>5.5490000000000004</v>
      </c>
      <c r="W32" s="96">
        <v>2.2000000000000002</v>
      </c>
      <c r="X32" s="96">
        <f t="shared" si="1"/>
        <v>2.2000000000000002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14604134</v>
      </c>
      <c r="AJ32" s="45">
        <f t="shared" si="7"/>
        <v>1144</v>
      </c>
      <c r="AK32" s="48">
        <f t="shared" si="8"/>
        <v>206.16327266174085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-4</v>
      </c>
      <c r="G33" s="118">
        <v>75</v>
      </c>
      <c r="H33" s="155">
        <f t="shared" si="0"/>
        <v>52.816901408450704</v>
      </c>
      <c r="I33" s="155">
        <v>72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>
        <v>132</v>
      </c>
      <c r="R33" s="158"/>
      <c r="S33" s="158">
        <v>90313320</v>
      </c>
      <c r="T33" s="45">
        <f t="shared" si="4"/>
        <v>5702</v>
      </c>
      <c r="U33" s="46">
        <f t="shared" si="5"/>
        <v>136.84800000000001</v>
      </c>
      <c r="V33" s="46">
        <f t="shared" si="6"/>
        <v>5.702</v>
      </c>
      <c r="W33" s="96">
        <v>2</v>
      </c>
      <c r="X33" s="96">
        <f t="shared" si="1"/>
        <v>2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14605321</v>
      </c>
      <c r="AJ33" s="45">
        <f t="shared" si="7"/>
        <v>1187</v>
      </c>
      <c r="AK33" s="48">
        <f t="shared" si="8"/>
        <v>208.17257102770958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0.84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-4</v>
      </c>
      <c r="G34" s="118">
        <v>72</v>
      </c>
      <c r="H34" s="155">
        <f t="shared" si="0"/>
        <v>50.70422535211268</v>
      </c>
      <c r="I34" s="155">
        <v>69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90318487</v>
      </c>
      <c r="T34" s="45">
        <f t="shared" si="4"/>
        <v>5167</v>
      </c>
      <c r="U34" s="46">
        <f t="shared" si="5"/>
        <v>124.008</v>
      </c>
      <c r="V34" s="46">
        <f t="shared" si="6"/>
        <v>5.1669999999999998</v>
      </c>
      <c r="W34" s="96">
        <v>2.2000000000000002</v>
      </c>
      <c r="X34" s="96">
        <f t="shared" si="1"/>
        <v>2.2000000000000002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14606393</v>
      </c>
      <c r="AJ34" s="45">
        <f t="shared" si="7"/>
        <v>1072</v>
      </c>
      <c r="AK34" s="48">
        <f t="shared" si="8"/>
        <v>207.47048577511129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73</v>
      </c>
      <c r="H35" s="155">
        <f t="shared" si="0"/>
        <v>51.408450704225352</v>
      </c>
      <c r="I35" s="155">
        <v>70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8">
        <v>140</v>
      </c>
      <c r="R35" s="158"/>
      <c r="S35" s="158">
        <v>90323052</v>
      </c>
      <c r="T35" s="45">
        <f t="shared" si="4"/>
        <v>4565</v>
      </c>
      <c r="U35" s="46">
        <f t="shared" si="5"/>
        <v>109.56</v>
      </c>
      <c r="V35" s="46">
        <f t="shared" si="6"/>
        <v>4.5650000000000004</v>
      </c>
      <c r="W35" s="96">
        <v>3.2</v>
      </c>
      <c r="X35" s="96">
        <f t="shared" si="1"/>
        <v>3.2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14607456</v>
      </c>
      <c r="AJ35" s="45">
        <f t="shared" si="7"/>
        <v>1063</v>
      </c>
      <c r="AK35" s="48">
        <f t="shared" si="8"/>
        <v>232.85870755750273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123797</v>
      </c>
      <c r="U36" s="46">
        <f t="shared" si="5"/>
        <v>2971.1280000000002</v>
      </c>
      <c r="V36" s="46">
        <f t="shared" si="6"/>
        <v>123.797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119">
        <f>SUM(AJ12:AJ35)</f>
        <v>37354</v>
      </c>
      <c r="AK36" s="61">
        <f>$AJ$36/$V36</f>
        <v>301.73590636283592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1.0133333333333334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85" t="s">
        <v>182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98" t="s">
        <v>183</v>
      </c>
      <c r="C47" s="144"/>
      <c r="D47" s="144"/>
      <c r="E47" s="144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99" t="s">
        <v>184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142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156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185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157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186</v>
      </c>
      <c r="C53" s="184"/>
      <c r="D53" s="184"/>
      <c r="E53" s="184"/>
      <c r="F53" s="184"/>
      <c r="G53" s="154"/>
      <c r="H53" s="154"/>
      <c r="I53" s="15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159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161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'[2]FEB 6'!$B$54</f>
        <v>TARGET DISCHARGE PRESSURE SET TO 76 PSI @ 7:01 PM TO 8:01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162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187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163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4" t="s">
        <v>181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5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AF12:AH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5:W5 R3:W3" name="Range1_16_1_1_1_1_1_1_2_2_2_2_2_2_2_2_2_2_2_2_2_2_2_2_2_2_2_2_2_2_2_1_2_2_2_2_2_2_2_2_2_2_3_2_2_2_2_2_2_2_2_2_2_1_1_1_1_2_2_1_1_1_1_1_1_1_1_1_1_1_1_1_2_1_1_1_1_1_1_2_1_1_1_1_2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75" priority="5" operator="containsText" text="N/A">
      <formula>NOT(ISERROR(SEARCH("N/A",Z12)))</formula>
    </cfRule>
    <cfRule type="cellIs" dxfId="474" priority="17" operator="equal">
      <formula>0</formula>
    </cfRule>
  </conditionalFormatting>
  <conditionalFormatting sqref="Z12:AG35">
    <cfRule type="cellIs" dxfId="473" priority="16" operator="greaterThanOrEqual">
      <formula>1185</formula>
    </cfRule>
  </conditionalFormatting>
  <conditionalFormatting sqref="Z12:AG35">
    <cfRule type="cellIs" dxfId="472" priority="15" operator="between">
      <formula>0.1</formula>
      <formula>1184</formula>
    </cfRule>
  </conditionalFormatting>
  <conditionalFormatting sqref="Z8:Z9 AT12:AT35 AL36:AQ36 AL12:AR35">
    <cfRule type="cellIs" dxfId="471" priority="14" operator="equal">
      <formula>0</formula>
    </cfRule>
  </conditionalFormatting>
  <conditionalFormatting sqref="Z8:Z9 AT12:AT35 AL36:AQ36 AL12:AR35">
    <cfRule type="cellIs" dxfId="470" priority="13" operator="greaterThan">
      <formula>1179</formula>
    </cfRule>
  </conditionalFormatting>
  <conditionalFormatting sqref="Z8:Z9 AT12:AT35 AL36:AQ36 AL12:AR35">
    <cfRule type="cellIs" dxfId="469" priority="12" operator="greaterThan">
      <formula>99</formula>
    </cfRule>
  </conditionalFormatting>
  <conditionalFormatting sqref="Z8:Z9 AT12:AT35 AL36:AQ36 AL12:AR35">
    <cfRule type="cellIs" dxfId="468" priority="11" operator="greaterThan">
      <formula>0.99</formula>
    </cfRule>
  </conditionalFormatting>
  <conditionalFormatting sqref="AD8:AD9">
    <cfRule type="cellIs" dxfId="467" priority="10" operator="equal">
      <formula>0</formula>
    </cfRule>
  </conditionalFormatting>
  <conditionalFormatting sqref="AD8:AD9">
    <cfRule type="cellIs" dxfId="466" priority="9" operator="greaterThan">
      <formula>1179</formula>
    </cfRule>
  </conditionalFormatting>
  <conditionalFormatting sqref="AD8:AD9">
    <cfRule type="cellIs" dxfId="465" priority="8" operator="greaterThan">
      <formula>99</formula>
    </cfRule>
  </conditionalFormatting>
  <conditionalFormatting sqref="AD8:AD9">
    <cfRule type="cellIs" dxfId="464" priority="7" operator="greaterThan">
      <formula>0.99</formula>
    </cfRule>
  </conditionalFormatting>
  <conditionalFormatting sqref="AK12:AK35">
    <cfRule type="cellIs" dxfId="463" priority="6" operator="greaterThan">
      <formula>$AK$8</formula>
    </cfRule>
  </conditionalFormatting>
  <conditionalFormatting sqref="AS12:AS35">
    <cfRule type="containsText" dxfId="462" priority="1" operator="containsText" text="N/A">
      <formula>NOT(ISERROR(SEARCH("N/A",AS12)))</formula>
    </cfRule>
    <cfRule type="cellIs" dxfId="461" priority="4" operator="equal">
      <formula>0</formula>
    </cfRule>
  </conditionalFormatting>
  <conditionalFormatting sqref="AS12:AS35">
    <cfRule type="cellIs" dxfId="460" priority="3" operator="greaterThanOrEqual">
      <formula>1185</formula>
    </cfRule>
  </conditionalFormatting>
  <conditionalFormatting sqref="AS12:AS35">
    <cfRule type="cellIs" dxfId="459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7030A0"/>
  </sheetPr>
  <dimension ref="A2:BB87"/>
  <sheetViews>
    <sheetView tabSelected="1" topLeftCell="L25" zoomScaleNormal="100" workbookViewId="0">
      <selection activeCell="R34" sqref="R3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193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215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232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43220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27452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35"/>
      <c r="AA9" s="126"/>
      <c r="AB9" s="127"/>
      <c r="AC9" s="127"/>
      <c r="AD9" s="126"/>
      <c r="AE9" s="126"/>
      <c r="AF9" s="128"/>
      <c r="AG9" s="236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233" t="s">
        <v>51</v>
      </c>
      <c r="X10" s="233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231" t="s">
        <v>55</v>
      </c>
      <c r="AI10" s="231" t="s">
        <v>56</v>
      </c>
      <c r="AJ10" s="277" t="s">
        <v>57</v>
      </c>
      <c r="AK10" s="292" t="s">
        <v>58</v>
      </c>
      <c r="AL10" s="233" t="s">
        <v>59</v>
      </c>
      <c r="AM10" s="233" t="s">
        <v>60</v>
      </c>
      <c r="AN10" s="233" t="s">
        <v>61</v>
      </c>
      <c r="AO10" s="233" t="s">
        <v>62</v>
      </c>
      <c r="AP10" s="233" t="s">
        <v>63</v>
      </c>
      <c r="AQ10" s="233" t="s">
        <v>125</v>
      </c>
      <c r="AR10" s="233" t="s">
        <v>64</v>
      </c>
      <c r="AS10" s="233" t="s">
        <v>65</v>
      </c>
      <c r="AT10" s="275" t="s">
        <v>66</v>
      </c>
      <c r="AU10" s="233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33" t="s">
        <v>72</v>
      </c>
      <c r="C11" s="233" t="s">
        <v>73</v>
      </c>
      <c r="D11" s="233" t="s">
        <v>74</v>
      </c>
      <c r="E11" s="233" t="s">
        <v>75</v>
      </c>
      <c r="F11" s="233" t="s">
        <v>128</v>
      </c>
      <c r="G11" s="233" t="s">
        <v>74</v>
      </c>
      <c r="H11" s="233" t="s">
        <v>75</v>
      </c>
      <c r="I11" s="233" t="s">
        <v>128</v>
      </c>
      <c r="J11" s="272"/>
      <c r="K11" s="233" t="s">
        <v>75</v>
      </c>
      <c r="L11" s="233" t="s">
        <v>75</v>
      </c>
      <c r="M11" s="233" t="s">
        <v>75</v>
      </c>
      <c r="N11" s="28" t="s">
        <v>29</v>
      </c>
      <c r="O11" s="274"/>
      <c r="P11" s="28" t="s">
        <v>29</v>
      </c>
      <c r="Q11" s="276"/>
      <c r="R11" s="276"/>
      <c r="S11" s="1">
        <f>'APR 29'!S35</f>
        <v>92976602</v>
      </c>
      <c r="T11" s="285"/>
      <c r="U11" s="286"/>
      <c r="V11" s="287"/>
      <c r="W11" s="233" t="s">
        <v>75</v>
      </c>
      <c r="X11" s="233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29'!AI35</f>
        <v>15324354</v>
      </c>
      <c r="AJ11" s="277"/>
      <c r="AK11" s="293"/>
      <c r="AL11" s="233" t="s">
        <v>84</v>
      </c>
      <c r="AM11" s="233" t="s">
        <v>84</v>
      </c>
      <c r="AN11" s="233" t="s">
        <v>84</v>
      </c>
      <c r="AO11" s="233" t="s">
        <v>84</v>
      </c>
      <c r="AP11" s="233" t="s">
        <v>84</v>
      </c>
      <c r="AQ11" s="233" t="s">
        <v>84</v>
      </c>
      <c r="AR11" s="233" t="s">
        <v>84</v>
      </c>
      <c r="AS11" s="1"/>
      <c r="AT11" s="276"/>
      <c r="AU11" s="23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3</v>
      </c>
      <c r="E12" s="155">
        <f>D12/1.42</f>
        <v>2.1126760563380285</v>
      </c>
      <c r="F12" s="155">
        <v>4</v>
      </c>
      <c r="G12" s="118">
        <v>70</v>
      </c>
      <c r="H12" s="155">
        <f t="shared" ref="H12:H35" si="0">G12/1.42</f>
        <v>49.295774647887328</v>
      </c>
      <c r="I12" s="155">
        <v>74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143</v>
      </c>
      <c r="R12" s="158"/>
      <c r="S12" s="158">
        <v>92980659</v>
      </c>
      <c r="T12" s="45">
        <f>IF(ISBLANK(S12),"-",S12-S11)</f>
        <v>4057</v>
      </c>
      <c r="U12" s="46">
        <f>T12*24/1000</f>
        <v>97.367999999999995</v>
      </c>
      <c r="V12" s="46">
        <f>T12/1000</f>
        <v>4.0570000000000004</v>
      </c>
      <c r="W12" s="96">
        <v>4.7</v>
      </c>
      <c r="X12" s="96">
        <f t="shared" ref="X12:X35" si="1">W12</f>
        <v>4.7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15325449</v>
      </c>
      <c r="AJ12" s="45">
        <f>IF(ISBLANK(AI12),"-",AI12-AI11)</f>
        <v>1095</v>
      </c>
      <c r="AK12" s="48">
        <f>AJ12/V12</f>
        <v>269.90386985457229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3</v>
      </c>
      <c r="E13" s="155">
        <f t="shared" ref="E13:E35" si="2">D13/1.42</f>
        <v>2.1126760563380285</v>
      </c>
      <c r="F13" s="155">
        <v>6</v>
      </c>
      <c r="G13" s="118">
        <v>70</v>
      </c>
      <c r="H13" s="155">
        <f t="shared" si="0"/>
        <v>49.295774647887328</v>
      </c>
      <c r="I13" s="155">
        <v>76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142</v>
      </c>
      <c r="R13" s="158"/>
      <c r="S13" s="158">
        <v>92983851</v>
      </c>
      <c r="T13" s="45">
        <f t="shared" ref="T13:T35" si="4">IF(ISBLANK(S13),"-",S13-S12)</f>
        <v>3192</v>
      </c>
      <c r="U13" s="46">
        <f t="shared" ref="U13:U36" si="5">T13*24/1000</f>
        <v>76.608000000000004</v>
      </c>
      <c r="V13" s="46">
        <f t="shared" ref="V13:V36" si="6">T13/1000</f>
        <v>3.1920000000000002</v>
      </c>
      <c r="W13" s="96">
        <v>5.7</v>
      </c>
      <c r="X13" s="96">
        <f t="shared" si="1"/>
        <v>5.7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15326452</v>
      </c>
      <c r="AJ13" s="45">
        <f t="shared" ref="AJ13:AJ35" si="7">IF(ISBLANK(AI13),"-",AI13-AI12)</f>
        <v>1003</v>
      </c>
      <c r="AK13" s="48">
        <f t="shared" ref="AK13:AK35" si="8">AJ13/V13</f>
        <v>314.22305764411027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3</v>
      </c>
      <c r="E14" s="155">
        <f t="shared" si="2"/>
        <v>2.1126760563380285</v>
      </c>
      <c r="F14" s="155">
        <v>7</v>
      </c>
      <c r="G14" s="118">
        <v>72</v>
      </c>
      <c r="H14" s="155">
        <f t="shared" si="0"/>
        <v>50.70422535211268</v>
      </c>
      <c r="I14" s="155">
        <v>77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142</v>
      </c>
      <c r="R14" s="158"/>
      <c r="S14" s="158">
        <v>92986800</v>
      </c>
      <c r="T14" s="45">
        <f t="shared" si="4"/>
        <v>2949</v>
      </c>
      <c r="U14" s="46">
        <f t="shared" si="5"/>
        <v>70.775999999999996</v>
      </c>
      <c r="V14" s="46">
        <f t="shared" si="6"/>
        <v>2.9489999999999998</v>
      </c>
      <c r="W14" s="96">
        <v>7.1</v>
      </c>
      <c r="X14" s="96">
        <f t="shared" si="1"/>
        <v>7.1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15327562</v>
      </c>
      <c r="AJ14" s="45">
        <f t="shared" si="7"/>
        <v>1110</v>
      </c>
      <c r="AK14" s="48">
        <f t="shared" si="8"/>
        <v>376.39877924720247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3</v>
      </c>
      <c r="E15" s="155">
        <f t="shared" si="2"/>
        <v>2.1126760563380285</v>
      </c>
      <c r="F15" s="155">
        <v>8</v>
      </c>
      <c r="G15" s="118">
        <v>72</v>
      </c>
      <c r="H15" s="155">
        <f t="shared" si="0"/>
        <v>50.70422535211268</v>
      </c>
      <c r="I15" s="155">
        <v>79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8">
        <v>142</v>
      </c>
      <c r="R15" s="158"/>
      <c r="S15" s="158">
        <v>92989768</v>
      </c>
      <c r="T15" s="45">
        <f t="shared" si="4"/>
        <v>2968</v>
      </c>
      <c r="U15" s="46">
        <f t="shared" si="5"/>
        <v>71.231999999999999</v>
      </c>
      <c r="V15" s="46">
        <f t="shared" si="6"/>
        <v>2.968</v>
      </c>
      <c r="W15" s="96">
        <v>8.5</v>
      </c>
      <c r="X15" s="96">
        <f t="shared" si="1"/>
        <v>8.5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15328745</v>
      </c>
      <c r="AJ15" s="45">
        <f t="shared" si="7"/>
        <v>1183</v>
      </c>
      <c r="AK15" s="48">
        <f t="shared" si="8"/>
        <v>398.58490566037739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3</v>
      </c>
      <c r="E16" s="155">
        <f t="shared" si="2"/>
        <v>2.1126760563380285</v>
      </c>
      <c r="F16" s="155">
        <v>9</v>
      </c>
      <c r="G16" s="118">
        <v>80</v>
      </c>
      <c r="H16" s="155">
        <f t="shared" si="0"/>
        <v>56.338028169014088</v>
      </c>
      <c r="I16" s="155">
        <v>80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>
        <v>126</v>
      </c>
      <c r="R16" s="158"/>
      <c r="S16" s="158">
        <v>92992690</v>
      </c>
      <c r="T16" s="45">
        <f t="shared" si="4"/>
        <v>2922</v>
      </c>
      <c r="U16" s="46">
        <f t="shared" si="5"/>
        <v>70.128</v>
      </c>
      <c r="V16" s="46">
        <f t="shared" si="6"/>
        <v>2.9220000000000002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15329810</v>
      </c>
      <c r="AJ16" s="45">
        <f t="shared" si="7"/>
        <v>1065</v>
      </c>
      <c r="AK16" s="48">
        <f t="shared" si="8"/>
        <v>364.47638603696095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3</v>
      </c>
      <c r="E17" s="155">
        <f t="shared" si="2"/>
        <v>2.1126760563380285</v>
      </c>
      <c r="F17" s="155">
        <v>8</v>
      </c>
      <c r="G17" s="118">
        <v>80</v>
      </c>
      <c r="H17" s="155">
        <f t="shared" si="0"/>
        <v>56.338028169014088</v>
      </c>
      <c r="I17" s="155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126</v>
      </c>
      <c r="R17" s="158"/>
      <c r="S17" s="158">
        <v>92996295</v>
      </c>
      <c r="T17" s="45">
        <f t="shared" si="4"/>
        <v>3605</v>
      </c>
      <c r="U17" s="46">
        <f t="shared" si="5"/>
        <v>86.52</v>
      </c>
      <c r="V17" s="46">
        <f t="shared" si="6"/>
        <v>3.605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15330972</v>
      </c>
      <c r="AJ17" s="45">
        <f t="shared" si="7"/>
        <v>1162</v>
      </c>
      <c r="AK17" s="48">
        <f t="shared" si="8"/>
        <v>322.33009708737865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3</v>
      </c>
      <c r="E18" s="155">
        <f t="shared" si="2"/>
        <v>2.1126760563380285</v>
      </c>
      <c r="F18" s="155">
        <v>7</v>
      </c>
      <c r="G18" s="118">
        <v>78</v>
      </c>
      <c r="H18" s="155">
        <f t="shared" si="0"/>
        <v>54.929577464788736</v>
      </c>
      <c r="I18" s="155">
        <v>76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130</v>
      </c>
      <c r="R18" s="158"/>
      <c r="S18" s="158">
        <v>92999823</v>
      </c>
      <c r="T18" s="45">
        <f t="shared" si="4"/>
        <v>3528</v>
      </c>
      <c r="U18" s="46">
        <f t="shared" si="5"/>
        <v>84.671999999999997</v>
      </c>
      <c r="V18" s="46">
        <f t="shared" si="6"/>
        <v>3.528</v>
      </c>
      <c r="W18" s="96">
        <v>8.9</v>
      </c>
      <c r="X18" s="96">
        <f t="shared" si="1"/>
        <v>8.9</v>
      </c>
      <c r="Y18" s="97" t="s">
        <v>168</v>
      </c>
      <c r="Z18" s="159">
        <v>0</v>
      </c>
      <c r="AA18" s="159">
        <v>1027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15332071</v>
      </c>
      <c r="AJ18" s="45">
        <f t="shared" si="7"/>
        <v>1099</v>
      </c>
      <c r="AK18" s="48">
        <f t="shared" si="8"/>
        <v>311.50793650793651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3</v>
      </c>
      <c r="E19" s="155">
        <f t="shared" si="2"/>
        <v>2.1126760563380285</v>
      </c>
      <c r="F19" s="155">
        <v>6</v>
      </c>
      <c r="G19" s="118">
        <v>77</v>
      </c>
      <c r="H19" s="155">
        <f t="shared" si="0"/>
        <v>54.225352112676056</v>
      </c>
      <c r="I19" s="155">
        <v>75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93003715</v>
      </c>
      <c r="T19" s="45">
        <f t="shared" si="4"/>
        <v>3892</v>
      </c>
      <c r="U19" s="46">
        <f>T19*24/1000</f>
        <v>93.408000000000001</v>
      </c>
      <c r="V19" s="46">
        <f t="shared" si="6"/>
        <v>3.8919999999999999</v>
      </c>
      <c r="W19" s="96">
        <v>8.3000000000000007</v>
      </c>
      <c r="X19" s="96">
        <f t="shared" si="1"/>
        <v>8.3000000000000007</v>
      </c>
      <c r="Y19" s="97" t="s">
        <v>168</v>
      </c>
      <c r="Z19" s="159">
        <v>0</v>
      </c>
      <c r="AA19" s="159">
        <v>1027</v>
      </c>
      <c r="AB19" s="159">
        <v>0</v>
      </c>
      <c r="AC19" s="159">
        <v>1185</v>
      </c>
      <c r="AD19" s="159">
        <v>1186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15333267</v>
      </c>
      <c r="AJ19" s="45">
        <f t="shared" si="7"/>
        <v>1196</v>
      </c>
      <c r="AK19" s="48">
        <f t="shared" si="8"/>
        <v>307.29701952723536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3</v>
      </c>
      <c r="E20" s="155">
        <f t="shared" si="2"/>
        <v>2.1126760563380285</v>
      </c>
      <c r="F20" s="155">
        <v>5</v>
      </c>
      <c r="G20" s="118">
        <v>77</v>
      </c>
      <c r="H20" s="155">
        <f t="shared" si="0"/>
        <v>54.225352112676056</v>
      </c>
      <c r="I20" s="155">
        <v>76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8">
        <v>127</v>
      </c>
      <c r="R20" s="158"/>
      <c r="S20" s="158">
        <v>93007483</v>
      </c>
      <c r="T20" s="45">
        <f t="shared" si="4"/>
        <v>3768</v>
      </c>
      <c r="U20" s="46">
        <f t="shared" si="5"/>
        <v>90.432000000000002</v>
      </c>
      <c r="V20" s="46">
        <f t="shared" si="6"/>
        <v>3.7679999999999998</v>
      </c>
      <c r="W20" s="96">
        <v>7.7</v>
      </c>
      <c r="X20" s="96">
        <f t="shared" si="1"/>
        <v>7.7</v>
      </c>
      <c r="Y20" s="97" t="s">
        <v>168</v>
      </c>
      <c r="Z20" s="159">
        <v>0</v>
      </c>
      <c r="AA20" s="159">
        <v>1048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15334470</v>
      </c>
      <c r="AJ20" s="45">
        <f t="shared" si="7"/>
        <v>1203</v>
      </c>
      <c r="AK20" s="48">
        <f t="shared" si="8"/>
        <v>319.26751592356692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3</v>
      </c>
      <c r="E21" s="155">
        <f t="shared" si="2"/>
        <v>2.1126760563380285</v>
      </c>
      <c r="F21" s="155">
        <v>4</v>
      </c>
      <c r="G21" s="118">
        <v>76</v>
      </c>
      <c r="H21" s="155">
        <f t="shared" si="0"/>
        <v>53.521126760563384</v>
      </c>
      <c r="I21" s="155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8">
        <v>131</v>
      </c>
      <c r="R21" s="158"/>
      <c r="S21" s="158">
        <v>93011238</v>
      </c>
      <c r="T21" s="45">
        <f t="shared" si="4"/>
        <v>3755</v>
      </c>
      <c r="U21" s="46">
        <f t="shared" si="5"/>
        <v>90.12</v>
      </c>
      <c r="V21" s="46">
        <f t="shared" si="6"/>
        <v>3.7549999999999999</v>
      </c>
      <c r="W21" s="96">
        <v>7</v>
      </c>
      <c r="X21" s="96">
        <f t="shared" si="1"/>
        <v>7</v>
      </c>
      <c r="Y21" s="97" t="s">
        <v>168</v>
      </c>
      <c r="Z21" s="159">
        <v>0</v>
      </c>
      <c r="AA21" s="159">
        <v>1027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15335636</v>
      </c>
      <c r="AJ21" s="45">
        <f t="shared" si="7"/>
        <v>1166</v>
      </c>
      <c r="AK21" s="48">
        <f t="shared" si="8"/>
        <v>310.51930758988016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0.99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3</v>
      </c>
      <c r="E22" s="155">
        <f t="shared" si="2"/>
        <v>2.1126760563380285</v>
      </c>
      <c r="F22" s="155">
        <v>3</v>
      </c>
      <c r="G22" s="118">
        <v>75</v>
      </c>
      <c r="H22" s="155">
        <f t="shared" si="0"/>
        <v>52.816901408450704</v>
      </c>
      <c r="I22" s="155">
        <v>73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93015093</v>
      </c>
      <c r="T22" s="45">
        <f t="shared" si="4"/>
        <v>3855</v>
      </c>
      <c r="U22" s="46">
        <f t="shared" si="5"/>
        <v>92.52</v>
      </c>
      <c r="V22" s="46">
        <f t="shared" si="6"/>
        <v>3.855</v>
      </c>
      <c r="W22" s="96">
        <v>6.4</v>
      </c>
      <c r="X22" s="96">
        <f>W22</f>
        <v>6.4</v>
      </c>
      <c r="Y22" s="97" t="s">
        <v>168</v>
      </c>
      <c r="Z22" s="159">
        <v>0</v>
      </c>
      <c r="AA22" s="159">
        <v>1026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15336820</v>
      </c>
      <c r="AJ22" s="45">
        <f t="shared" si="7"/>
        <v>1184</v>
      </c>
      <c r="AK22" s="48">
        <f t="shared" si="8"/>
        <v>307.13359273670557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75</v>
      </c>
      <c r="H23" s="155">
        <f t="shared" si="0"/>
        <v>52.816901408450704</v>
      </c>
      <c r="I23" s="155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134</v>
      </c>
      <c r="R23" s="158"/>
      <c r="S23" s="158">
        <v>93018744</v>
      </c>
      <c r="T23" s="45">
        <f t="shared" si="4"/>
        <v>3651</v>
      </c>
      <c r="U23" s="46">
        <f>T23*24/1000</f>
        <v>87.623999999999995</v>
      </c>
      <c r="V23" s="46">
        <f t="shared" si="6"/>
        <v>3.6509999999999998</v>
      </c>
      <c r="W23" s="96">
        <v>5.9</v>
      </c>
      <c r="X23" s="96">
        <f t="shared" si="1"/>
        <v>5.9</v>
      </c>
      <c r="Y23" s="97" t="s">
        <v>168</v>
      </c>
      <c r="Z23" s="159">
        <v>0</v>
      </c>
      <c r="AA23" s="159">
        <v>1027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15337958</v>
      </c>
      <c r="AJ23" s="45">
        <f t="shared" si="7"/>
        <v>1138</v>
      </c>
      <c r="AK23" s="48">
        <f t="shared" si="8"/>
        <v>311.69542591070939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3</v>
      </c>
      <c r="E24" s="155">
        <f t="shared" si="2"/>
        <v>2.1126760563380285</v>
      </c>
      <c r="F24" s="155">
        <v>2</v>
      </c>
      <c r="G24" s="118">
        <v>75</v>
      </c>
      <c r="H24" s="155">
        <f t="shared" si="0"/>
        <v>52.816901408450704</v>
      </c>
      <c r="I24" s="155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93022506</v>
      </c>
      <c r="T24" s="45">
        <f t="shared" si="4"/>
        <v>3762</v>
      </c>
      <c r="U24" s="46">
        <f>T24*24/1000</f>
        <v>90.287999999999997</v>
      </c>
      <c r="V24" s="46">
        <f t="shared" si="6"/>
        <v>3.762</v>
      </c>
      <c r="W24" s="96">
        <v>5.3</v>
      </c>
      <c r="X24" s="96">
        <f t="shared" si="1"/>
        <v>5.3</v>
      </c>
      <c r="Y24" s="97" t="s">
        <v>168</v>
      </c>
      <c r="Z24" s="159">
        <v>0</v>
      </c>
      <c r="AA24" s="159">
        <v>1026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15339171</v>
      </c>
      <c r="AJ24" s="45">
        <f t="shared" si="7"/>
        <v>1213</v>
      </c>
      <c r="AK24" s="48">
        <f t="shared" si="8"/>
        <v>322.43487506645403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3</v>
      </c>
      <c r="E25" s="155">
        <f t="shared" si="2"/>
        <v>2.1126760563380285</v>
      </c>
      <c r="F25" s="155">
        <v>2</v>
      </c>
      <c r="G25" s="118">
        <v>75</v>
      </c>
      <c r="H25" s="155">
        <f>G25/1.42</f>
        <v>52.816901408450704</v>
      </c>
      <c r="I25" s="155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93026070</v>
      </c>
      <c r="T25" s="45">
        <f t="shared" si="4"/>
        <v>3564</v>
      </c>
      <c r="U25" s="46">
        <f t="shared" si="5"/>
        <v>85.536000000000001</v>
      </c>
      <c r="V25" s="46">
        <f t="shared" si="6"/>
        <v>3.5640000000000001</v>
      </c>
      <c r="W25" s="96">
        <v>4.8</v>
      </c>
      <c r="X25" s="96">
        <f t="shared" si="1"/>
        <v>4.8</v>
      </c>
      <c r="Y25" s="97" t="s">
        <v>168</v>
      </c>
      <c r="Z25" s="159">
        <v>0</v>
      </c>
      <c r="AA25" s="159">
        <v>1027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15340298</v>
      </c>
      <c r="AJ25" s="45">
        <f t="shared" si="7"/>
        <v>1127</v>
      </c>
      <c r="AK25" s="48">
        <f t="shared" si="8"/>
        <v>316.21773288439954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1.1200000000000001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3</v>
      </c>
      <c r="E26" s="155">
        <f t="shared" si="2"/>
        <v>2.1126760563380285</v>
      </c>
      <c r="F26" s="155">
        <v>2</v>
      </c>
      <c r="G26" s="118">
        <v>76</v>
      </c>
      <c r="H26" s="155">
        <f>G26/1.42</f>
        <v>53.521126760563384</v>
      </c>
      <c r="I26" s="155">
        <v>72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93029716</v>
      </c>
      <c r="T26" s="45">
        <f t="shared" si="4"/>
        <v>3646</v>
      </c>
      <c r="U26" s="46">
        <f t="shared" si="5"/>
        <v>87.504000000000005</v>
      </c>
      <c r="V26" s="46">
        <f t="shared" si="6"/>
        <v>3.6459999999999999</v>
      </c>
      <c r="W26" s="96">
        <v>4.4000000000000004</v>
      </c>
      <c r="X26" s="96">
        <f t="shared" si="1"/>
        <v>4.4000000000000004</v>
      </c>
      <c r="Y26" s="97" t="s">
        <v>168</v>
      </c>
      <c r="Z26" s="159">
        <v>0</v>
      </c>
      <c r="AA26" s="159">
        <v>1027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15341484</v>
      </c>
      <c r="AJ26" s="45">
        <f t="shared" si="7"/>
        <v>1186</v>
      </c>
      <c r="AK26" s="48">
        <f t="shared" si="8"/>
        <v>325.28798683488753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3</v>
      </c>
      <c r="E27" s="155">
        <f t="shared" si="2"/>
        <v>2.1126760563380285</v>
      </c>
      <c r="F27" s="155">
        <v>2</v>
      </c>
      <c r="G27" s="118">
        <v>77</v>
      </c>
      <c r="H27" s="155">
        <f t="shared" si="0"/>
        <v>54.225352112676056</v>
      </c>
      <c r="I27" s="155">
        <v>73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126</v>
      </c>
      <c r="R27" s="158"/>
      <c r="S27" s="158">
        <v>93033682</v>
      </c>
      <c r="T27" s="45">
        <f t="shared" si="4"/>
        <v>3966</v>
      </c>
      <c r="U27" s="46">
        <f t="shared" si="5"/>
        <v>95.183999999999997</v>
      </c>
      <c r="V27" s="46">
        <f t="shared" si="6"/>
        <v>3.9660000000000002</v>
      </c>
      <c r="W27" s="96">
        <v>3.8</v>
      </c>
      <c r="X27" s="96">
        <f t="shared" si="1"/>
        <v>3.8</v>
      </c>
      <c r="Y27" s="97" t="s">
        <v>168</v>
      </c>
      <c r="Z27" s="159">
        <v>0</v>
      </c>
      <c r="AA27" s="159">
        <v>1027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15342756</v>
      </c>
      <c r="AJ27" s="45">
        <f>IF(ISBLANK(AI27),"-",AI27-AI26)</f>
        <v>1272</v>
      </c>
      <c r="AK27" s="48">
        <f t="shared" si="8"/>
        <v>320.72617246596064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3</v>
      </c>
      <c r="E28" s="155">
        <f t="shared" si="2"/>
        <v>2.1126760563380285</v>
      </c>
      <c r="F28" s="155">
        <v>2</v>
      </c>
      <c r="G28" s="118">
        <v>75</v>
      </c>
      <c r="H28" s="155">
        <f t="shared" si="0"/>
        <v>52.816901408450704</v>
      </c>
      <c r="I28" s="155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93036834</v>
      </c>
      <c r="T28" s="45">
        <f t="shared" si="4"/>
        <v>3152</v>
      </c>
      <c r="U28" s="46">
        <f t="shared" si="5"/>
        <v>75.647999999999996</v>
      </c>
      <c r="V28" s="46">
        <f t="shared" si="6"/>
        <v>3.1520000000000001</v>
      </c>
      <c r="W28" s="96">
        <v>3.4</v>
      </c>
      <c r="X28" s="96">
        <f t="shared" si="1"/>
        <v>3.4</v>
      </c>
      <c r="Y28" s="97" t="s">
        <v>168</v>
      </c>
      <c r="Z28" s="159">
        <v>0</v>
      </c>
      <c r="AA28" s="159">
        <v>1026</v>
      </c>
      <c r="AB28" s="159">
        <v>0</v>
      </c>
      <c r="AC28" s="159">
        <v>1185</v>
      </c>
      <c r="AD28" s="159">
        <v>1186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15343798</v>
      </c>
      <c r="AJ28" s="45">
        <f t="shared" si="7"/>
        <v>1042</v>
      </c>
      <c r="AK28" s="48">
        <f>AJ27/V28</f>
        <v>403.55329949238575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3</v>
      </c>
      <c r="E29" s="155">
        <f t="shared" si="2"/>
        <v>2.1126760563380285</v>
      </c>
      <c r="F29" s="155">
        <v>2</v>
      </c>
      <c r="G29" s="118">
        <v>75</v>
      </c>
      <c r="H29" s="155">
        <f t="shared" si="0"/>
        <v>52.816901408450704</v>
      </c>
      <c r="I29" s="155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93040284</v>
      </c>
      <c r="T29" s="45">
        <f t="shared" si="4"/>
        <v>3450</v>
      </c>
      <c r="U29" s="46">
        <f t="shared" si="5"/>
        <v>82.8</v>
      </c>
      <c r="V29" s="46">
        <f t="shared" si="6"/>
        <v>3.45</v>
      </c>
      <c r="W29" s="96">
        <v>3</v>
      </c>
      <c r="X29" s="96">
        <f t="shared" si="1"/>
        <v>3</v>
      </c>
      <c r="Y29" s="97" t="s">
        <v>168</v>
      </c>
      <c r="Z29" s="159">
        <v>0</v>
      </c>
      <c r="AA29" s="159">
        <v>1025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15344914</v>
      </c>
      <c r="AJ29" s="45">
        <f t="shared" si="7"/>
        <v>1116</v>
      </c>
      <c r="AK29" s="48">
        <f>AJ28/V29</f>
        <v>302.02898550724638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1.06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3</v>
      </c>
      <c r="E30" s="155">
        <f t="shared" si="2"/>
        <v>2.1126760563380285</v>
      </c>
      <c r="F30" s="155">
        <v>2</v>
      </c>
      <c r="G30" s="118">
        <v>75</v>
      </c>
      <c r="H30" s="155">
        <f t="shared" si="0"/>
        <v>52.816901408450704</v>
      </c>
      <c r="I30" s="155">
        <v>72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93044068</v>
      </c>
      <c r="T30" s="45">
        <f t="shared" si="4"/>
        <v>3784</v>
      </c>
      <c r="U30" s="46">
        <f t="shared" si="5"/>
        <v>90.816000000000003</v>
      </c>
      <c r="V30" s="46">
        <f t="shared" si="6"/>
        <v>3.7839999999999998</v>
      </c>
      <c r="W30" s="96">
        <v>2.6</v>
      </c>
      <c r="X30" s="96">
        <f t="shared" si="1"/>
        <v>2.6</v>
      </c>
      <c r="Y30" s="97" t="s">
        <v>168</v>
      </c>
      <c r="Z30" s="159">
        <v>0</v>
      </c>
      <c r="AA30" s="159">
        <v>1026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15346118</v>
      </c>
      <c r="AJ30" s="45">
        <f t="shared" si="7"/>
        <v>1204</v>
      </c>
      <c r="AK30" s="48">
        <f t="shared" si="8"/>
        <v>318.18181818181819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3</v>
      </c>
      <c r="E31" s="155">
        <f t="shared" si="2"/>
        <v>2.1126760563380285</v>
      </c>
      <c r="F31" s="155">
        <v>1</v>
      </c>
      <c r="G31" s="118">
        <v>75</v>
      </c>
      <c r="H31" s="155">
        <f t="shared" si="0"/>
        <v>52.816901408450704</v>
      </c>
      <c r="I31" s="155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93047568</v>
      </c>
      <c r="T31" s="45">
        <f t="shared" si="4"/>
        <v>3500</v>
      </c>
      <c r="U31" s="46">
        <f t="shared" si="5"/>
        <v>84</v>
      </c>
      <c r="V31" s="46">
        <f t="shared" si="6"/>
        <v>3.5</v>
      </c>
      <c r="W31" s="96">
        <v>2.2000000000000002</v>
      </c>
      <c r="X31" s="96">
        <f t="shared" si="1"/>
        <v>2.2000000000000002</v>
      </c>
      <c r="Y31" s="97" t="s">
        <v>168</v>
      </c>
      <c r="Z31" s="159">
        <v>0</v>
      </c>
      <c r="AA31" s="159">
        <v>1026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15347266</v>
      </c>
      <c r="AJ31" s="45">
        <f t="shared" si="7"/>
        <v>1148</v>
      </c>
      <c r="AK31" s="48">
        <f t="shared" si="8"/>
        <v>328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3</v>
      </c>
      <c r="E32" s="155">
        <f t="shared" si="2"/>
        <v>2.1126760563380285</v>
      </c>
      <c r="F32" s="155">
        <v>1</v>
      </c>
      <c r="G32" s="118">
        <v>75</v>
      </c>
      <c r="H32" s="155">
        <f t="shared" si="0"/>
        <v>52.816901408450704</v>
      </c>
      <c r="I32" s="155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93051080</v>
      </c>
      <c r="T32" s="45">
        <f t="shared" si="4"/>
        <v>3512</v>
      </c>
      <c r="U32" s="46">
        <f t="shared" si="5"/>
        <v>84.287999999999997</v>
      </c>
      <c r="V32" s="46">
        <f t="shared" si="6"/>
        <v>3.512</v>
      </c>
      <c r="W32" s="96">
        <v>1.9</v>
      </c>
      <c r="X32" s="96">
        <f t="shared" si="1"/>
        <v>1.9</v>
      </c>
      <c r="Y32" s="97" t="s">
        <v>168</v>
      </c>
      <c r="Z32" s="159">
        <v>0</v>
      </c>
      <c r="AA32" s="159">
        <v>1024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15348416</v>
      </c>
      <c r="AJ32" s="45">
        <f t="shared" si="7"/>
        <v>1150</v>
      </c>
      <c r="AK32" s="48">
        <f t="shared" si="8"/>
        <v>327.4487471526196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3</v>
      </c>
      <c r="E33" s="155">
        <f t="shared" si="2"/>
        <v>2.1126760563380285</v>
      </c>
      <c r="F33" s="155">
        <v>0</v>
      </c>
      <c r="G33" s="118">
        <v>76</v>
      </c>
      <c r="H33" s="155">
        <f t="shared" si="0"/>
        <v>53.521126760563384</v>
      </c>
      <c r="I33" s="155">
        <v>70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93054689</v>
      </c>
      <c r="T33" s="45">
        <f t="shared" si="4"/>
        <v>3609</v>
      </c>
      <c r="U33" s="46">
        <f t="shared" si="5"/>
        <v>86.616</v>
      </c>
      <c r="V33" s="46">
        <f t="shared" si="6"/>
        <v>3.609</v>
      </c>
      <c r="W33" s="96">
        <v>1.6</v>
      </c>
      <c r="X33" s="96">
        <f t="shared" si="1"/>
        <v>1.6</v>
      </c>
      <c r="Y33" s="97" t="s">
        <v>168</v>
      </c>
      <c r="Z33" s="159">
        <v>0</v>
      </c>
      <c r="AA33" s="159">
        <v>1023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15349638</v>
      </c>
      <c r="AJ33" s="45">
        <f t="shared" si="7"/>
        <v>1222</v>
      </c>
      <c r="AK33" s="48">
        <f t="shared" si="8"/>
        <v>338.59794957051815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 t="s">
        <v>212</v>
      </c>
      <c r="E34" s="155" t="e">
        <f t="shared" si="2"/>
        <v>#VALUE!</v>
      </c>
      <c r="F34" s="155">
        <v>2</v>
      </c>
      <c r="G34" s="118">
        <v>77</v>
      </c>
      <c r="H34" s="155">
        <f t="shared" si="0"/>
        <v>54.225352112676056</v>
      </c>
      <c r="I34" s="155">
        <v>73</v>
      </c>
      <c r="J34" s="41" t="s">
        <v>88</v>
      </c>
      <c r="K34" s="41">
        <f>L34-(2/1.42)</f>
        <v>49.295774647887328</v>
      </c>
      <c r="L34" s="42">
        <f>(G34-5)/1.42</f>
        <v>50.70422535211268</v>
      </c>
      <c r="M34" s="41">
        <f t="shared" si="12"/>
        <v>54.929577464788736</v>
      </c>
      <c r="N34" s="43">
        <v>14</v>
      </c>
      <c r="O34" s="44" t="s">
        <v>116</v>
      </c>
      <c r="P34" s="44">
        <v>11.9</v>
      </c>
      <c r="Q34" s="158" t="s">
        <v>212</v>
      </c>
      <c r="R34" s="158"/>
      <c r="S34" s="158">
        <v>93057798</v>
      </c>
      <c r="T34" s="45">
        <f t="shared" si="4"/>
        <v>3109</v>
      </c>
      <c r="U34" s="46">
        <f t="shared" si="5"/>
        <v>74.616</v>
      </c>
      <c r="V34" s="46">
        <f t="shared" si="6"/>
        <v>3.109</v>
      </c>
      <c r="W34" s="96">
        <v>1.8</v>
      </c>
      <c r="X34" s="96">
        <f t="shared" si="1"/>
        <v>1.8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15350654</v>
      </c>
      <c r="AJ34" s="45">
        <f t="shared" si="7"/>
        <v>1016</v>
      </c>
      <c r="AK34" s="48">
        <f t="shared" si="8"/>
        <v>326.79318108716632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3</v>
      </c>
      <c r="E35" s="155">
        <f t="shared" si="2"/>
        <v>2.1126760563380285</v>
      </c>
      <c r="F35" s="155">
        <v>3</v>
      </c>
      <c r="G35" s="118">
        <v>76</v>
      </c>
      <c r="H35" s="155">
        <f t="shared" si="0"/>
        <v>53.521126760563384</v>
      </c>
      <c r="I35" s="155">
        <v>75</v>
      </c>
      <c r="J35" s="41" t="s">
        <v>88</v>
      </c>
      <c r="K35" s="41">
        <f t="shared" si="3"/>
        <v>48.591549295774648</v>
      </c>
      <c r="L35" s="42">
        <f>(G35-5)/1.42</f>
        <v>50</v>
      </c>
      <c r="M35" s="41">
        <f t="shared" si="12"/>
        <v>54.225352112676056</v>
      </c>
      <c r="N35" s="43">
        <v>14</v>
      </c>
      <c r="O35" s="44" t="s">
        <v>116</v>
      </c>
      <c r="P35" s="58">
        <v>11.5</v>
      </c>
      <c r="Q35" s="158">
        <v>142</v>
      </c>
      <c r="R35" s="158"/>
      <c r="S35" s="158">
        <v>93060983</v>
      </c>
      <c r="T35" s="45">
        <f t="shared" si="4"/>
        <v>3185</v>
      </c>
      <c r="U35" s="46">
        <f t="shared" si="5"/>
        <v>76.44</v>
      </c>
      <c r="V35" s="46">
        <f t="shared" si="6"/>
        <v>3.1850000000000001</v>
      </c>
      <c r="W35" s="96">
        <v>2.7</v>
      </c>
      <c r="X35" s="96">
        <f t="shared" si="1"/>
        <v>2.7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15351806</v>
      </c>
      <c r="AJ35" s="45">
        <f t="shared" si="7"/>
        <v>1152</v>
      </c>
      <c r="AK35" s="48">
        <f t="shared" si="8"/>
        <v>361.69544740973311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84381</v>
      </c>
      <c r="U36" s="46">
        <f t="shared" si="5"/>
        <v>2025.144</v>
      </c>
      <c r="V36" s="46">
        <f t="shared" si="6"/>
        <v>84.381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27452</v>
      </c>
      <c r="AK36" s="61">
        <f>$AJ$36/$V36</f>
        <v>325.33390218177078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1.0333333333333332</v>
      </c>
      <c r="AV36" s="62"/>
      <c r="AY36" s="66" t="s">
        <v>30</v>
      </c>
      <c r="AZ36" s="66">
        <v>1</v>
      </c>
      <c r="BB36" s="74" t="s">
        <v>223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293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185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294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161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292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164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4:W4" name="Range1_16_1_1_1_1_1_1_2_2_2_2_2_2_2_2_2_2_2_2_2_2_2_2_2_2_2_2_2_2_2_1_2_2_2_2_2_2_2_2_2_2_3_2_2_2_2_2_2_2_2_2_2_1_1_1_1_2_2_1_1_1_1_1_1_1_1_1_1_1_1_1_1"/>
    <protectedRange sqref="R5:W5" name="Range1_16_1_1_1_1_1_1_2_2_2_2_2_2_2_2_2_2_2_2_2_2_2_2_2_2_2_2_2_2_2_1_2_2_2_2_2_2_2_2_2_2_3_2_2_2_2_2_2_2_2_2_2_1_1_1_1_2_2_1_1_1_1_1_1_1_1_1_1_1_1_1_2_1_1_1_1_1_1_2_1_1_1_1_2_1_1_1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6" priority="5" operator="containsText" text="N/A">
      <formula>NOT(ISERROR(SEARCH("N/A",Z12)))</formula>
    </cfRule>
    <cfRule type="cellIs" dxfId="15" priority="17" operator="equal">
      <formula>0</formula>
    </cfRule>
  </conditionalFormatting>
  <conditionalFormatting sqref="Z12:AG35">
    <cfRule type="cellIs" dxfId="14" priority="16" operator="greaterThanOrEqual">
      <formula>1185</formula>
    </cfRule>
  </conditionalFormatting>
  <conditionalFormatting sqref="Z12:AG35">
    <cfRule type="cellIs" dxfId="13" priority="15" operator="between">
      <formula>0.1</formula>
      <formula>1184</formula>
    </cfRule>
  </conditionalFormatting>
  <conditionalFormatting sqref="Z8:Z9 AT12:AT35 AL36:AQ36 AL12:AR35">
    <cfRule type="cellIs" dxfId="12" priority="14" operator="equal">
      <formula>0</formula>
    </cfRule>
  </conditionalFormatting>
  <conditionalFormatting sqref="Z8:Z9 AT12:AT35 AL36:AQ36 AL12:AR35">
    <cfRule type="cellIs" dxfId="11" priority="13" operator="greaterThan">
      <formula>1179</formula>
    </cfRule>
  </conditionalFormatting>
  <conditionalFormatting sqref="Z8:Z9 AT12:AT35 AL36:AQ36 AL12:AR35">
    <cfRule type="cellIs" dxfId="10" priority="12" operator="greaterThan">
      <formula>99</formula>
    </cfRule>
  </conditionalFormatting>
  <conditionalFormatting sqref="Z8:Z9 AT12:AT35 AL36:AQ36 AL12:AR35">
    <cfRule type="cellIs" dxfId="9" priority="11" operator="greaterThan">
      <formula>0.99</formula>
    </cfRule>
  </conditionalFormatting>
  <conditionalFormatting sqref="AD8:AD9">
    <cfRule type="cellIs" dxfId="8" priority="10" operator="equal">
      <formula>0</formula>
    </cfRule>
  </conditionalFormatting>
  <conditionalFormatting sqref="AD8:AD9">
    <cfRule type="cellIs" dxfId="7" priority="9" operator="greaterThan">
      <formula>1179</formula>
    </cfRule>
  </conditionalFormatting>
  <conditionalFormatting sqref="AD8:AD9">
    <cfRule type="cellIs" dxfId="6" priority="8" operator="greaterThan">
      <formula>99</formula>
    </cfRule>
  </conditionalFormatting>
  <conditionalFormatting sqref="AD8:AD9">
    <cfRule type="cellIs" dxfId="5" priority="7" operator="greaterThan">
      <formula>0.99</formula>
    </cfRule>
  </conditionalFormatting>
  <conditionalFormatting sqref="AK12:AK35">
    <cfRule type="cellIs" dxfId="4" priority="6" operator="greaterThan">
      <formula>$AK$8</formula>
    </cfRule>
  </conditionalFormatting>
  <conditionalFormatting sqref="AS12:AS35">
    <cfRule type="containsText" dxfId="3" priority="1" operator="containsText" text="N/A">
      <formula>NOT(ISERROR(SEARCH("N/A",AS12)))</formula>
    </cfRule>
    <cfRule type="cellIs" dxfId="2" priority="4" operator="equal">
      <formula>0</formula>
    </cfRule>
  </conditionalFormatting>
  <conditionalFormatting sqref="AS12:AS35">
    <cfRule type="cellIs" dxfId="1" priority="3" operator="greaterThanOrEqual">
      <formula>1185</formula>
    </cfRule>
  </conditionalFormatting>
  <conditionalFormatting sqref="AS12:AS35">
    <cfRule type="cellIs" dxfId="0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2:BB87"/>
  <sheetViews>
    <sheetView topLeftCell="C22" zoomScaleNormal="100" workbookViewId="0">
      <selection activeCell="AK25" sqref="AK2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173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43193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27730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'[3]APR 3'!$S$35</f>
        <v>90323052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'[3]APR 3'!$AI$35</f>
        <v>14607456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-2</v>
      </c>
      <c r="G12" s="118">
        <v>70</v>
      </c>
      <c r="H12" s="155">
        <f t="shared" ref="H12:H35" si="0">G12/1.42</f>
        <v>49.295774647887328</v>
      </c>
      <c r="I12" s="155">
        <v>65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145</v>
      </c>
      <c r="R12" s="158"/>
      <c r="S12" s="158">
        <v>90326247</v>
      </c>
      <c r="T12" s="45">
        <f>IF(ISBLANK(S12),"-",S12-S11)</f>
        <v>3195</v>
      </c>
      <c r="U12" s="46">
        <f>T12*24/1000</f>
        <v>76.680000000000007</v>
      </c>
      <c r="V12" s="46">
        <f>T12/1000</f>
        <v>3.1949999999999998</v>
      </c>
      <c r="W12" s="96">
        <v>4.7</v>
      </c>
      <c r="X12" s="96">
        <f t="shared" ref="X12:X35" si="1">W12</f>
        <v>4.7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14608625</v>
      </c>
      <c r="AJ12" s="45">
        <f>IF(ISBLANK(AI12),"-",AI12-AI11)</f>
        <v>1169</v>
      </c>
      <c r="AK12" s="48">
        <f>AJ12/V12</f>
        <v>365.88419405320815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0</v>
      </c>
      <c r="G13" s="118">
        <v>71</v>
      </c>
      <c r="H13" s="155">
        <f t="shared" si="0"/>
        <v>50</v>
      </c>
      <c r="I13" s="155">
        <v>65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>
        <v>145</v>
      </c>
      <c r="R13" s="158"/>
      <c r="S13" s="158">
        <v>90330418</v>
      </c>
      <c r="T13" s="45">
        <f t="shared" ref="T13:T35" si="4">IF(ISBLANK(S13),"-",S13-S12)</f>
        <v>4171</v>
      </c>
      <c r="U13" s="46">
        <f t="shared" ref="U13:U36" si="5">T13*24/1000</f>
        <v>100.104</v>
      </c>
      <c r="V13" s="46">
        <f t="shared" ref="V13:V36" si="6">T13/1000</f>
        <v>4.1710000000000003</v>
      </c>
      <c r="W13" s="96">
        <v>6.2</v>
      </c>
      <c r="X13" s="96">
        <f t="shared" si="1"/>
        <v>6.2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14609777</v>
      </c>
      <c r="AJ13" s="45">
        <f t="shared" ref="AJ13:AJ35" si="7">IF(ISBLANK(AI13),"-",AI13-AI12)</f>
        <v>1152</v>
      </c>
      <c r="AK13" s="48">
        <f t="shared" ref="AK13:AK35" si="8">AJ13/V13</f>
        <v>276.19275953008867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1.05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72</v>
      </c>
      <c r="H14" s="155">
        <f t="shared" si="0"/>
        <v>50.70422535211268</v>
      </c>
      <c r="I14" s="155">
        <v>65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144</v>
      </c>
      <c r="R14" s="158"/>
      <c r="S14" s="158">
        <v>90335125</v>
      </c>
      <c r="T14" s="45">
        <f t="shared" si="4"/>
        <v>4707</v>
      </c>
      <c r="U14" s="46">
        <f t="shared" si="5"/>
        <v>112.968</v>
      </c>
      <c r="V14" s="46">
        <f t="shared" si="6"/>
        <v>4.7069999999999999</v>
      </c>
      <c r="W14" s="96">
        <v>7.9</v>
      </c>
      <c r="X14" s="96">
        <f t="shared" si="1"/>
        <v>7.9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14610950</v>
      </c>
      <c r="AJ14" s="45">
        <f t="shared" si="7"/>
        <v>1173</v>
      </c>
      <c r="AK14" s="48">
        <f t="shared" si="8"/>
        <v>249.20331421287446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72</v>
      </c>
      <c r="H15" s="155">
        <f t="shared" si="0"/>
        <v>50.70422535211268</v>
      </c>
      <c r="I15" s="155">
        <v>65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8">
        <v>144</v>
      </c>
      <c r="R15" s="158" t="s">
        <v>123</v>
      </c>
      <c r="S15" s="158">
        <v>90339688</v>
      </c>
      <c r="T15" s="45">
        <f t="shared" si="4"/>
        <v>4563</v>
      </c>
      <c r="U15" s="46">
        <f t="shared" si="5"/>
        <v>109.512</v>
      </c>
      <c r="V15" s="46">
        <f t="shared" si="6"/>
        <v>4.5629999999999997</v>
      </c>
      <c r="W15" s="96">
        <v>9.1999999999999993</v>
      </c>
      <c r="X15" s="96">
        <f t="shared" si="1"/>
        <v>9.1999999999999993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14612056</v>
      </c>
      <c r="AJ15" s="45">
        <f t="shared" si="7"/>
        <v>1106</v>
      </c>
      <c r="AK15" s="48">
        <f t="shared" si="8"/>
        <v>242.3843962305501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129</v>
      </c>
      <c r="R16" s="158"/>
      <c r="S16" s="158">
        <v>90344470</v>
      </c>
      <c r="T16" s="45">
        <f t="shared" si="4"/>
        <v>4782</v>
      </c>
      <c r="U16" s="46">
        <f t="shared" si="5"/>
        <v>114.768</v>
      </c>
      <c r="V16" s="46">
        <f t="shared" si="6"/>
        <v>4.782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14613063</v>
      </c>
      <c r="AJ16" s="45">
        <f t="shared" si="7"/>
        <v>1007</v>
      </c>
      <c r="AK16" s="48">
        <f t="shared" si="8"/>
        <v>210.58134671685488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78</v>
      </c>
      <c r="H17" s="155">
        <f t="shared" si="0"/>
        <v>54.929577464788736</v>
      </c>
      <c r="I17" s="155">
        <v>80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8">
        <v>137</v>
      </c>
      <c r="R17" s="158"/>
      <c r="S17" s="158">
        <v>90349773</v>
      </c>
      <c r="T17" s="45">
        <f t="shared" si="4"/>
        <v>5303</v>
      </c>
      <c r="U17" s="46">
        <f t="shared" si="5"/>
        <v>127.27200000000001</v>
      </c>
      <c r="V17" s="46">
        <f t="shared" si="6"/>
        <v>5.3029999999999999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14614122</v>
      </c>
      <c r="AJ17" s="45">
        <f t="shared" si="7"/>
        <v>1059</v>
      </c>
      <c r="AK17" s="48">
        <f t="shared" si="8"/>
        <v>199.69828399019423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130</v>
      </c>
      <c r="R18" s="158"/>
      <c r="S18" s="158">
        <v>90355713</v>
      </c>
      <c r="T18" s="45">
        <f t="shared" si="4"/>
        <v>5940</v>
      </c>
      <c r="U18" s="46">
        <f t="shared" si="5"/>
        <v>142.56</v>
      </c>
      <c r="V18" s="46">
        <f t="shared" si="6"/>
        <v>5.94</v>
      </c>
      <c r="W18" s="96">
        <v>9.1999999999999993</v>
      </c>
      <c r="X18" s="96">
        <f t="shared" si="1"/>
        <v>9.1999999999999993</v>
      </c>
      <c r="Y18" s="97" t="s">
        <v>168</v>
      </c>
      <c r="Z18" s="159">
        <v>1026</v>
      </c>
      <c r="AA18" s="159">
        <v>0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14615294</v>
      </c>
      <c r="AJ18" s="45">
        <f t="shared" si="7"/>
        <v>1172</v>
      </c>
      <c r="AK18" s="48">
        <f t="shared" si="8"/>
        <v>197.30639730639729</v>
      </c>
      <c r="AL18" s="156">
        <v>1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78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90361703</v>
      </c>
      <c r="T19" s="45">
        <f t="shared" si="4"/>
        <v>5990</v>
      </c>
      <c r="U19" s="46">
        <f>T19*24/1000</f>
        <v>143.76</v>
      </c>
      <c r="V19" s="46">
        <f t="shared" si="6"/>
        <v>5.99</v>
      </c>
      <c r="W19" s="96">
        <v>8.5</v>
      </c>
      <c r="X19" s="96">
        <f t="shared" si="1"/>
        <v>8.5</v>
      </c>
      <c r="Y19" s="97" t="s">
        <v>168</v>
      </c>
      <c r="Z19" s="159">
        <v>1047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14616498</v>
      </c>
      <c r="AJ19" s="45">
        <f t="shared" si="7"/>
        <v>1204</v>
      </c>
      <c r="AK19" s="48">
        <f t="shared" si="8"/>
        <v>201.00166944908179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78</v>
      </c>
      <c r="H20" s="155">
        <f t="shared" si="0"/>
        <v>54.929577464788736</v>
      </c>
      <c r="I20" s="155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90366879</v>
      </c>
      <c r="T20" s="45">
        <f t="shared" si="4"/>
        <v>5176</v>
      </c>
      <c r="U20" s="46">
        <f t="shared" si="5"/>
        <v>124.224</v>
      </c>
      <c r="V20" s="46">
        <f t="shared" si="6"/>
        <v>5.1760000000000002</v>
      </c>
      <c r="W20" s="96">
        <v>7.8</v>
      </c>
      <c r="X20" s="96">
        <f t="shared" si="1"/>
        <v>7.8</v>
      </c>
      <c r="Y20" s="97" t="s">
        <v>168</v>
      </c>
      <c r="Z20" s="159">
        <v>1067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14617691</v>
      </c>
      <c r="AJ20" s="45">
        <f t="shared" si="7"/>
        <v>1193</v>
      </c>
      <c r="AK20" s="48">
        <f t="shared" si="8"/>
        <v>230.48686244204018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78</v>
      </c>
      <c r="H21" s="155">
        <f t="shared" si="0"/>
        <v>54.929577464788736</v>
      </c>
      <c r="I21" s="155">
        <v>77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129</v>
      </c>
      <c r="R21" s="158"/>
      <c r="S21" s="158">
        <v>90371513</v>
      </c>
      <c r="T21" s="45">
        <f t="shared" si="4"/>
        <v>4634</v>
      </c>
      <c r="U21" s="46">
        <f t="shared" si="5"/>
        <v>111.21599999999999</v>
      </c>
      <c r="V21" s="46">
        <f t="shared" si="6"/>
        <v>4.6340000000000003</v>
      </c>
      <c r="W21" s="96">
        <v>7.1</v>
      </c>
      <c r="X21" s="96">
        <f t="shared" si="1"/>
        <v>7.1</v>
      </c>
      <c r="Y21" s="97" t="s">
        <v>168</v>
      </c>
      <c r="Z21" s="159">
        <v>1068</v>
      </c>
      <c r="AA21" s="159">
        <v>0</v>
      </c>
      <c r="AB21" s="159">
        <v>0</v>
      </c>
      <c r="AC21" s="159">
        <v>1185</v>
      </c>
      <c r="AD21" s="159">
        <v>11887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14618899</v>
      </c>
      <c r="AJ21" s="45">
        <f t="shared" si="7"/>
        <v>1208</v>
      </c>
      <c r="AK21" s="48">
        <f t="shared" si="8"/>
        <v>260.68191627104011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1.1200000000000001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78</v>
      </c>
      <c r="H22" s="155">
        <f t="shared" si="0"/>
        <v>54.929577464788736</v>
      </c>
      <c r="I22" s="155">
        <v>77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90377117</v>
      </c>
      <c r="T22" s="45">
        <f t="shared" si="4"/>
        <v>5604</v>
      </c>
      <c r="U22" s="46">
        <f t="shared" si="5"/>
        <v>134.49600000000001</v>
      </c>
      <c r="V22" s="46">
        <f t="shared" si="6"/>
        <v>5.6040000000000001</v>
      </c>
      <c r="W22" s="96">
        <v>6.4</v>
      </c>
      <c r="X22" s="96">
        <f>W22</f>
        <v>6.4</v>
      </c>
      <c r="Y22" s="97" t="s">
        <v>168</v>
      </c>
      <c r="Z22" s="159">
        <v>1067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14620110</v>
      </c>
      <c r="AJ22" s="45">
        <f t="shared" si="7"/>
        <v>1211</v>
      </c>
      <c r="AK22" s="48">
        <f t="shared" si="8"/>
        <v>216.09564596716632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90383003</v>
      </c>
      <c r="T23" s="45">
        <f t="shared" si="4"/>
        <v>5886</v>
      </c>
      <c r="U23" s="46">
        <f>T23*24/1000</f>
        <v>141.26400000000001</v>
      </c>
      <c r="V23" s="46">
        <f t="shared" si="6"/>
        <v>5.8860000000000001</v>
      </c>
      <c r="W23" s="96">
        <v>5.7</v>
      </c>
      <c r="X23" s="96">
        <f t="shared" si="1"/>
        <v>5.7</v>
      </c>
      <c r="Y23" s="97" t="s">
        <v>168</v>
      </c>
      <c r="Z23" s="159">
        <v>1056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14621307</v>
      </c>
      <c r="AJ23" s="45">
        <f t="shared" si="7"/>
        <v>1197</v>
      </c>
      <c r="AK23" s="48">
        <f t="shared" si="8"/>
        <v>203.36391437308868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77</v>
      </c>
      <c r="H24" s="155">
        <f t="shared" si="0"/>
        <v>54.225352112676056</v>
      </c>
      <c r="I24" s="155">
        <v>76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90385992</v>
      </c>
      <c r="T24" s="45">
        <f t="shared" si="4"/>
        <v>2989</v>
      </c>
      <c r="U24" s="46">
        <f>T24*24/1000</f>
        <v>71.736000000000004</v>
      </c>
      <c r="V24" s="46">
        <f t="shared" si="6"/>
        <v>2.9889999999999999</v>
      </c>
      <c r="W24" s="96">
        <v>5.0999999999999996</v>
      </c>
      <c r="X24" s="96">
        <f t="shared" si="1"/>
        <v>5.0999999999999996</v>
      </c>
      <c r="Y24" s="97" t="s">
        <v>168</v>
      </c>
      <c r="Z24" s="159">
        <v>1056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14622460</v>
      </c>
      <c r="AJ24" s="45">
        <f t="shared" si="7"/>
        <v>1153</v>
      </c>
      <c r="AK24" s="48">
        <f t="shared" si="8"/>
        <v>385.74774171963867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78</v>
      </c>
      <c r="H25" s="155">
        <f>G25/1.42</f>
        <v>54.929577464788736</v>
      </c>
      <c r="I25" s="155">
        <v>76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90385992</v>
      </c>
      <c r="T25" s="45">
        <f t="shared" si="4"/>
        <v>0</v>
      </c>
      <c r="U25" s="46">
        <f t="shared" si="5"/>
        <v>0</v>
      </c>
      <c r="V25" s="46">
        <f t="shared" si="6"/>
        <v>0</v>
      </c>
      <c r="W25" s="96">
        <v>4.5</v>
      </c>
      <c r="X25" s="96">
        <f t="shared" si="1"/>
        <v>4.5</v>
      </c>
      <c r="Y25" s="97" t="s">
        <v>168</v>
      </c>
      <c r="Z25" s="159">
        <v>1046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14623696</v>
      </c>
      <c r="AJ25" s="45">
        <f t="shared" si="7"/>
        <v>1236</v>
      </c>
      <c r="AK25" s="48" t="e">
        <f t="shared" si="8"/>
        <v>#DIV/0!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1.22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78</v>
      </c>
      <c r="H26" s="155">
        <f>G26/1.42</f>
        <v>54.929577464788736</v>
      </c>
      <c r="I26" s="155">
        <v>77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90389778</v>
      </c>
      <c r="T26" s="45">
        <f t="shared" si="4"/>
        <v>3786</v>
      </c>
      <c r="U26" s="46">
        <f t="shared" si="5"/>
        <v>90.864000000000004</v>
      </c>
      <c r="V26" s="46">
        <f t="shared" si="6"/>
        <v>3.786</v>
      </c>
      <c r="W26" s="96">
        <v>4</v>
      </c>
      <c r="X26" s="96">
        <f t="shared" si="1"/>
        <v>4</v>
      </c>
      <c r="Y26" s="97" t="s">
        <v>168</v>
      </c>
      <c r="Z26" s="159">
        <v>1036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14624867</v>
      </c>
      <c r="AJ26" s="45">
        <f t="shared" si="7"/>
        <v>1171</v>
      </c>
      <c r="AK26" s="48">
        <f t="shared" si="8"/>
        <v>309.29741151611199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77</v>
      </c>
      <c r="H27" s="155">
        <f t="shared" si="0"/>
        <v>54.225352112676056</v>
      </c>
      <c r="I27" s="155">
        <v>76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136</v>
      </c>
      <c r="R27" s="158"/>
      <c r="S27" s="158">
        <v>90395366</v>
      </c>
      <c r="T27" s="45">
        <f t="shared" si="4"/>
        <v>5588</v>
      </c>
      <c r="U27" s="46">
        <f t="shared" si="5"/>
        <v>134.11199999999999</v>
      </c>
      <c r="V27" s="46">
        <f t="shared" si="6"/>
        <v>5.5880000000000001</v>
      </c>
      <c r="W27" s="96">
        <v>3.6</v>
      </c>
      <c r="X27" s="96">
        <f t="shared" si="1"/>
        <v>3.6</v>
      </c>
      <c r="Y27" s="97" t="s">
        <v>168</v>
      </c>
      <c r="Z27" s="159">
        <v>1015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14626024</v>
      </c>
      <c r="AJ27" s="45">
        <f>IF(ISBLANK(AI27),"-",AI27-AI26)</f>
        <v>1157</v>
      </c>
      <c r="AK27" s="48">
        <f t="shared" si="8"/>
        <v>207.05082319255547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76</v>
      </c>
      <c r="H28" s="155">
        <f t="shared" si="0"/>
        <v>53.521126760563384</v>
      </c>
      <c r="I28" s="155">
        <v>76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131</v>
      </c>
      <c r="R28" s="158"/>
      <c r="S28" s="158">
        <v>90400985</v>
      </c>
      <c r="T28" s="45">
        <f t="shared" si="4"/>
        <v>5619</v>
      </c>
      <c r="U28" s="46">
        <f t="shared" si="5"/>
        <v>134.85599999999999</v>
      </c>
      <c r="V28" s="46">
        <f t="shared" si="6"/>
        <v>5.6189999999999998</v>
      </c>
      <c r="W28" s="96">
        <v>3.3</v>
      </c>
      <c r="X28" s="96">
        <f t="shared" si="1"/>
        <v>3.3</v>
      </c>
      <c r="Y28" s="97" t="s">
        <v>168</v>
      </c>
      <c r="Z28" s="159">
        <v>1015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14627185</v>
      </c>
      <c r="AJ28" s="45">
        <f t="shared" si="7"/>
        <v>1161</v>
      </c>
      <c r="AK28" s="48">
        <f>AJ27/V28</f>
        <v>205.90852464851397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75</v>
      </c>
      <c r="H29" s="155">
        <f t="shared" si="0"/>
        <v>52.816901408450704</v>
      </c>
      <c r="I29" s="155">
        <v>76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131</v>
      </c>
      <c r="R29" s="158"/>
      <c r="S29" s="158">
        <v>90406651</v>
      </c>
      <c r="T29" s="45">
        <f t="shared" si="4"/>
        <v>5666</v>
      </c>
      <c r="U29" s="46">
        <f t="shared" si="5"/>
        <v>135.98400000000001</v>
      </c>
      <c r="V29" s="46">
        <f t="shared" si="6"/>
        <v>5.6660000000000004</v>
      </c>
      <c r="W29" s="96">
        <v>3</v>
      </c>
      <c r="X29" s="96">
        <f t="shared" si="1"/>
        <v>3</v>
      </c>
      <c r="Y29" s="97" t="s">
        <v>168</v>
      </c>
      <c r="Z29" s="159">
        <v>1015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14628346</v>
      </c>
      <c r="AJ29" s="45">
        <f t="shared" si="7"/>
        <v>1161</v>
      </c>
      <c r="AK29" s="48">
        <f>AJ28/V29</f>
        <v>204.9064595834804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1.19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75</v>
      </c>
      <c r="H30" s="155">
        <f t="shared" si="0"/>
        <v>52.816901408450704</v>
      </c>
      <c r="I30" s="155">
        <v>75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90412432</v>
      </c>
      <c r="T30" s="45">
        <f t="shared" si="4"/>
        <v>5781</v>
      </c>
      <c r="U30" s="46">
        <f t="shared" si="5"/>
        <v>138.744</v>
      </c>
      <c r="V30" s="46">
        <f t="shared" si="6"/>
        <v>5.7809999999999997</v>
      </c>
      <c r="W30" s="96">
        <v>2.7</v>
      </c>
      <c r="X30" s="96">
        <f t="shared" si="1"/>
        <v>2.7</v>
      </c>
      <c r="Y30" s="97" t="s">
        <v>168</v>
      </c>
      <c r="Z30" s="159">
        <v>1016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14629521</v>
      </c>
      <c r="AJ30" s="45">
        <f t="shared" si="7"/>
        <v>1175</v>
      </c>
      <c r="AK30" s="48">
        <f t="shared" si="8"/>
        <v>203.2520325203252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-3</v>
      </c>
      <c r="G31" s="118">
        <v>74</v>
      </c>
      <c r="H31" s="155">
        <f t="shared" si="0"/>
        <v>52.112676056338032</v>
      </c>
      <c r="I31" s="155">
        <v>74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130</v>
      </c>
      <c r="R31" s="158"/>
      <c r="S31" s="158">
        <v>90417883</v>
      </c>
      <c r="T31" s="45">
        <f t="shared" si="4"/>
        <v>5451</v>
      </c>
      <c r="U31" s="46">
        <f t="shared" si="5"/>
        <v>130.82400000000001</v>
      </c>
      <c r="V31" s="46">
        <f t="shared" si="6"/>
        <v>5.4509999999999996</v>
      </c>
      <c r="W31" s="96">
        <v>2.4</v>
      </c>
      <c r="X31" s="96">
        <f t="shared" si="1"/>
        <v>2.4</v>
      </c>
      <c r="Y31" s="97" t="s">
        <v>168</v>
      </c>
      <c r="Z31" s="159">
        <v>1014</v>
      </c>
      <c r="AA31" s="159">
        <v>0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14630660</v>
      </c>
      <c r="AJ31" s="45">
        <f t="shared" si="7"/>
        <v>1139</v>
      </c>
      <c r="AK31" s="48">
        <f t="shared" si="8"/>
        <v>208.95248578242527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-4</v>
      </c>
      <c r="G32" s="118">
        <v>75</v>
      </c>
      <c r="H32" s="155">
        <f t="shared" si="0"/>
        <v>52.816901408450704</v>
      </c>
      <c r="I32" s="155">
        <v>75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90423375</v>
      </c>
      <c r="T32" s="45">
        <f t="shared" si="4"/>
        <v>5492</v>
      </c>
      <c r="U32" s="46">
        <f t="shared" si="5"/>
        <v>131.80799999999999</v>
      </c>
      <c r="V32" s="46">
        <f t="shared" si="6"/>
        <v>5.492</v>
      </c>
      <c r="W32" s="96">
        <v>2.1</v>
      </c>
      <c r="X32" s="96">
        <f t="shared" si="1"/>
        <v>2.1</v>
      </c>
      <c r="Y32" s="97" t="s">
        <v>168</v>
      </c>
      <c r="Z32" s="159">
        <v>1015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14631817</v>
      </c>
      <c r="AJ32" s="45">
        <f t="shared" si="7"/>
        <v>1157</v>
      </c>
      <c r="AK32" s="48">
        <f t="shared" si="8"/>
        <v>210.67006554989075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-3</v>
      </c>
      <c r="G33" s="118">
        <v>76</v>
      </c>
      <c r="H33" s="155">
        <f t="shared" si="0"/>
        <v>53.521126760563384</v>
      </c>
      <c r="I33" s="155">
        <v>75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90428905</v>
      </c>
      <c r="T33" s="45">
        <f t="shared" si="4"/>
        <v>5530</v>
      </c>
      <c r="U33" s="46">
        <f t="shared" si="5"/>
        <v>132.72</v>
      </c>
      <c r="V33" s="46">
        <f t="shared" si="6"/>
        <v>5.53</v>
      </c>
      <c r="W33" s="96">
        <v>2</v>
      </c>
      <c r="X33" s="96">
        <f t="shared" si="1"/>
        <v>2</v>
      </c>
      <c r="Y33" s="97" t="s">
        <v>168</v>
      </c>
      <c r="Z33" s="159">
        <v>1015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14632965</v>
      </c>
      <c r="AJ33" s="45">
        <f t="shared" si="7"/>
        <v>1148</v>
      </c>
      <c r="AK33" s="48">
        <f t="shared" si="8"/>
        <v>207.59493670886076</v>
      </c>
      <c r="AL33" s="156">
        <v>1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0.85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-3</v>
      </c>
      <c r="G34" s="118">
        <v>75</v>
      </c>
      <c r="H34" s="155">
        <f t="shared" si="0"/>
        <v>52.816901408450704</v>
      </c>
      <c r="I34" s="155">
        <v>73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130</v>
      </c>
      <c r="R34" s="158"/>
      <c r="S34" s="158">
        <v>90433370</v>
      </c>
      <c r="T34" s="45">
        <f t="shared" si="4"/>
        <v>4465</v>
      </c>
      <c r="U34" s="46">
        <f t="shared" si="5"/>
        <v>107.16</v>
      </c>
      <c r="V34" s="46">
        <f t="shared" si="6"/>
        <v>4.4649999999999999</v>
      </c>
      <c r="W34" s="96">
        <v>2.6</v>
      </c>
      <c r="X34" s="96">
        <f t="shared" si="1"/>
        <v>2.6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14634023</v>
      </c>
      <c r="AJ34" s="45">
        <f t="shared" si="7"/>
        <v>1058</v>
      </c>
      <c r="AK34" s="48">
        <f t="shared" si="8"/>
        <v>236.95408734602464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70</v>
      </c>
      <c r="H35" s="155">
        <f t="shared" si="0"/>
        <v>49.295774647887328</v>
      </c>
      <c r="I35" s="155">
        <v>67</v>
      </c>
      <c r="J35" s="41" t="s">
        <v>88</v>
      </c>
      <c r="K35" s="41">
        <f t="shared" si="3"/>
        <v>44.366197183098592</v>
      </c>
      <c r="L35" s="42">
        <f>(G35-5)/1.42</f>
        <v>45.774647887323944</v>
      </c>
      <c r="M35" s="41">
        <f t="shared" si="12"/>
        <v>50</v>
      </c>
      <c r="N35" s="43">
        <v>14</v>
      </c>
      <c r="O35" s="44" t="s">
        <v>116</v>
      </c>
      <c r="P35" s="58">
        <v>11.5</v>
      </c>
      <c r="Q35" s="158">
        <v>142</v>
      </c>
      <c r="R35" s="158"/>
      <c r="S35" s="158">
        <v>90438040</v>
      </c>
      <c r="T35" s="45">
        <f t="shared" si="4"/>
        <v>4670</v>
      </c>
      <c r="U35" s="46">
        <f t="shared" si="5"/>
        <v>112.08</v>
      </c>
      <c r="V35" s="46">
        <f t="shared" si="6"/>
        <v>4.67</v>
      </c>
      <c r="W35" s="96">
        <v>3.8</v>
      </c>
      <c r="X35" s="96">
        <f t="shared" si="1"/>
        <v>3.8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14635186</v>
      </c>
      <c r="AJ35" s="45">
        <f t="shared" si="7"/>
        <v>1163</v>
      </c>
      <c r="AK35" s="48">
        <f t="shared" si="8"/>
        <v>249.03640256959315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114988</v>
      </c>
      <c r="U36" s="46">
        <f t="shared" si="5"/>
        <v>2759.712</v>
      </c>
      <c r="V36" s="46">
        <f t="shared" si="6"/>
        <v>114.988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119">
        <f>SUM(AJ12:AJ35)</f>
        <v>27730</v>
      </c>
      <c r="AK36" s="61">
        <f>$AJ$36/$V36</f>
        <v>241.15559884509688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1.0766666666666664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188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158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189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84" t="s">
        <v>190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202" t="s">
        <v>191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159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161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'[2]FEB 6'!$B$54</f>
        <v>TARGET DISCHARGE PRESSURE SET TO 76 PSI @ 7:01 PM TO 8:01 PM AS PER SCHEDULE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162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187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163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4" t="s">
        <v>181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5:W5 R3:W3" name="Range1_16_1_1_1_1_1_1_2_2_2_2_2_2_2_2_2_2_2_2_2_2_2_2_2_2_2_2_2_2_2_1_2_2_2_2_2_2_2_2_2_2_3_2_2_2_2_2_2_2_2_2_2_1_1_1_1_2_2_1_1_1_1_1_1_1_1_1_1_1_1_1_2_1_1_1_1_1_1_2_1_1_1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58" priority="5" operator="containsText" text="N/A">
      <formula>NOT(ISERROR(SEARCH("N/A",Z12)))</formula>
    </cfRule>
    <cfRule type="cellIs" dxfId="457" priority="17" operator="equal">
      <formula>0</formula>
    </cfRule>
  </conditionalFormatting>
  <conditionalFormatting sqref="Z12:AG35">
    <cfRule type="cellIs" dxfId="456" priority="16" operator="greaterThanOrEqual">
      <formula>1185</formula>
    </cfRule>
  </conditionalFormatting>
  <conditionalFormatting sqref="Z12:AG35">
    <cfRule type="cellIs" dxfId="455" priority="15" operator="between">
      <formula>0.1</formula>
      <formula>1184</formula>
    </cfRule>
  </conditionalFormatting>
  <conditionalFormatting sqref="Z8:Z9 AT12:AT35 AL36:AQ36 AL12:AR35">
    <cfRule type="cellIs" dxfId="454" priority="14" operator="equal">
      <formula>0</formula>
    </cfRule>
  </conditionalFormatting>
  <conditionalFormatting sqref="Z8:Z9 AT12:AT35 AL36:AQ36 AL12:AR35">
    <cfRule type="cellIs" dxfId="453" priority="13" operator="greaterThan">
      <formula>1179</formula>
    </cfRule>
  </conditionalFormatting>
  <conditionalFormatting sqref="Z8:Z9 AT12:AT35 AL36:AQ36 AL12:AR35">
    <cfRule type="cellIs" dxfId="452" priority="12" operator="greaterThan">
      <formula>99</formula>
    </cfRule>
  </conditionalFormatting>
  <conditionalFormatting sqref="Z8:Z9 AT12:AT35 AL36:AQ36 AL12:AR35">
    <cfRule type="cellIs" dxfId="451" priority="11" operator="greaterThan">
      <formula>0.99</formula>
    </cfRule>
  </conditionalFormatting>
  <conditionalFormatting sqref="AD8:AD9">
    <cfRule type="cellIs" dxfId="450" priority="10" operator="equal">
      <formula>0</formula>
    </cfRule>
  </conditionalFormatting>
  <conditionalFormatting sqref="AD8:AD9">
    <cfRule type="cellIs" dxfId="449" priority="9" operator="greaterThan">
      <formula>1179</formula>
    </cfRule>
  </conditionalFormatting>
  <conditionalFormatting sqref="AD8:AD9">
    <cfRule type="cellIs" dxfId="448" priority="8" operator="greaterThan">
      <formula>99</formula>
    </cfRule>
  </conditionalFormatting>
  <conditionalFormatting sqref="AD8:AD9">
    <cfRule type="cellIs" dxfId="447" priority="7" operator="greaterThan">
      <formula>0.99</formula>
    </cfRule>
  </conditionalFormatting>
  <conditionalFormatting sqref="AK12:AK35">
    <cfRule type="cellIs" dxfId="446" priority="6" operator="greaterThan">
      <formula>$AK$8</formula>
    </cfRule>
  </conditionalFormatting>
  <conditionalFormatting sqref="AS12:AS35">
    <cfRule type="containsText" dxfId="445" priority="1" operator="containsText" text="N/A">
      <formula>NOT(ISERROR(SEARCH("N/A",AS12)))</formula>
    </cfRule>
    <cfRule type="cellIs" dxfId="444" priority="4" operator="equal">
      <formula>0</formula>
    </cfRule>
  </conditionalFormatting>
  <conditionalFormatting sqref="AS12:AS35">
    <cfRule type="cellIs" dxfId="443" priority="3" operator="greaterThanOrEqual">
      <formula>1185</formula>
    </cfRule>
  </conditionalFormatting>
  <conditionalFormatting sqref="AS12:AS35">
    <cfRule type="cellIs" dxfId="442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2:BB87"/>
  <sheetViews>
    <sheetView topLeftCell="A28" zoomScaleNormal="100" workbookViewId="0">
      <selection activeCell="B51" sqref="B51: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193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140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43195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27397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'[3]APR 4'!$S$35</f>
        <v>90438040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'[3]APR 4'!$AI$35</f>
        <v>14635186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0</v>
      </c>
      <c r="G12" s="118">
        <v>70</v>
      </c>
      <c r="H12" s="155">
        <f t="shared" ref="H12:H35" si="0">G12/1.42</f>
        <v>49.295774647887328</v>
      </c>
      <c r="I12" s="155">
        <v>67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143</v>
      </c>
      <c r="R12" s="158"/>
      <c r="S12" s="158">
        <v>90441583</v>
      </c>
      <c r="T12" s="45">
        <f>IF(ISBLANK(S12),"-",S12-S11)</f>
        <v>3543</v>
      </c>
      <c r="U12" s="46">
        <f>T12*24/1000</f>
        <v>85.031999999999996</v>
      </c>
      <c r="V12" s="46">
        <f>T12/1000</f>
        <v>3.5430000000000001</v>
      </c>
      <c r="W12" s="96">
        <v>5.4</v>
      </c>
      <c r="X12" s="96">
        <f t="shared" ref="X12:X35" si="1">W12</f>
        <v>5.4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14636219</v>
      </c>
      <c r="AJ12" s="45">
        <f>IF(ISBLANK(AI12),"-",AI12-AI11)</f>
        <v>1033</v>
      </c>
      <c r="AK12" s="48">
        <f>AJ12/V12</f>
        <v>291.56082416031609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72</v>
      </c>
      <c r="H13" s="155">
        <f t="shared" si="0"/>
        <v>50.70422535211268</v>
      </c>
      <c r="I13" s="155">
        <v>70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8">
        <v>142</v>
      </c>
      <c r="R13" s="158"/>
      <c r="S13" s="158">
        <v>90446066</v>
      </c>
      <c r="T13" s="45">
        <f t="shared" ref="T13:T35" si="4">IF(ISBLANK(S13),"-",S13-S12)</f>
        <v>4483</v>
      </c>
      <c r="U13" s="46">
        <f t="shared" ref="U13:U36" si="5">T13*24/1000</f>
        <v>107.592</v>
      </c>
      <c r="V13" s="46">
        <f t="shared" ref="V13:V36" si="6">T13/1000</f>
        <v>4.4829999999999997</v>
      </c>
      <c r="W13" s="96">
        <v>7</v>
      </c>
      <c r="X13" s="96">
        <f t="shared" si="1"/>
        <v>7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14637394</v>
      </c>
      <c r="AJ13" s="45">
        <f t="shared" ref="AJ13:AJ35" si="7">IF(ISBLANK(AI13),"-",AI13-AI12)</f>
        <v>1175</v>
      </c>
      <c r="AK13" s="48">
        <f t="shared" ref="AK13:AK35" si="8">AJ13/V13</f>
        <v>262.10127146999781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1.03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7</v>
      </c>
      <c r="G14" s="118">
        <v>75</v>
      </c>
      <c r="H14" s="155">
        <f t="shared" si="0"/>
        <v>52.816901408450704</v>
      </c>
      <c r="I14" s="155">
        <v>71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140</v>
      </c>
      <c r="R14" s="158"/>
      <c r="S14" s="158">
        <v>90450414</v>
      </c>
      <c r="T14" s="45">
        <f t="shared" si="4"/>
        <v>4348</v>
      </c>
      <c r="U14" s="46">
        <f t="shared" si="5"/>
        <v>104.352</v>
      </c>
      <c r="V14" s="46">
        <f t="shared" si="6"/>
        <v>4.3479999999999999</v>
      </c>
      <c r="W14" s="96">
        <v>8.4</v>
      </c>
      <c r="X14" s="96">
        <f t="shared" si="1"/>
        <v>8.4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14638510</v>
      </c>
      <c r="AJ14" s="45">
        <f t="shared" si="7"/>
        <v>1116</v>
      </c>
      <c r="AK14" s="48">
        <f t="shared" si="8"/>
        <v>256.66973321067161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128</v>
      </c>
      <c r="R15" s="158" t="s">
        <v>123</v>
      </c>
      <c r="S15" s="158">
        <v>90454915</v>
      </c>
      <c r="T15" s="45">
        <f t="shared" si="4"/>
        <v>4501</v>
      </c>
      <c r="U15" s="46">
        <f t="shared" si="5"/>
        <v>108.024</v>
      </c>
      <c r="V15" s="46">
        <f t="shared" si="6"/>
        <v>4.5010000000000003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1050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14639562</v>
      </c>
      <c r="AJ15" s="45">
        <f t="shared" si="7"/>
        <v>1052</v>
      </c>
      <c r="AK15" s="48">
        <f t="shared" si="8"/>
        <v>233.72583870251054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132</v>
      </c>
      <c r="R16" s="158"/>
      <c r="S16" s="158">
        <v>90459715</v>
      </c>
      <c r="T16" s="45">
        <f t="shared" si="4"/>
        <v>4800</v>
      </c>
      <c r="U16" s="46">
        <f t="shared" si="5"/>
        <v>115.2</v>
      </c>
      <c r="V16" s="46">
        <f t="shared" si="6"/>
        <v>4.8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1097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14640566</v>
      </c>
      <c r="AJ16" s="45">
        <f t="shared" si="7"/>
        <v>1004</v>
      </c>
      <c r="AK16" s="48">
        <f t="shared" si="8"/>
        <v>209.16666666666669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79</v>
      </c>
      <c r="H17" s="155">
        <f t="shared" si="0"/>
        <v>55.633802816901408</v>
      </c>
      <c r="I17" s="155">
        <v>80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90464871</v>
      </c>
      <c r="T17" s="45">
        <f t="shared" si="4"/>
        <v>5156</v>
      </c>
      <c r="U17" s="46">
        <f t="shared" si="5"/>
        <v>123.744</v>
      </c>
      <c r="V17" s="46">
        <f t="shared" si="6"/>
        <v>5.1559999999999997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14641600</v>
      </c>
      <c r="AJ17" s="45">
        <f t="shared" si="7"/>
        <v>1034</v>
      </c>
      <c r="AK17" s="48">
        <f t="shared" si="8"/>
        <v>200.54305663304888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0.92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80</v>
      </c>
      <c r="H18" s="155">
        <f t="shared" si="0"/>
        <v>56.338028169014088</v>
      </c>
      <c r="I18" s="155">
        <v>79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131</v>
      </c>
      <c r="R18" s="158"/>
      <c r="S18" s="158">
        <v>90470757</v>
      </c>
      <c r="T18" s="45">
        <f t="shared" si="4"/>
        <v>5886</v>
      </c>
      <c r="U18" s="46">
        <f t="shared" si="5"/>
        <v>141.26400000000001</v>
      </c>
      <c r="V18" s="46">
        <f t="shared" si="6"/>
        <v>5.8860000000000001</v>
      </c>
      <c r="W18" s="96">
        <v>9.3000000000000007</v>
      </c>
      <c r="X18" s="96">
        <f t="shared" si="1"/>
        <v>9.3000000000000007</v>
      </c>
      <c r="Y18" s="97" t="s">
        <v>168</v>
      </c>
      <c r="Z18" s="159">
        <v>0</v>
      </c>
      <c r="AA18" s="159">
        <v>1027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14642744</v>
      </c>
      <c r="AJ18" s="45">
        <f t="shared" si="7"/>
        <v>1144</v>
      </c>
      <c r="AK18" s="48">
        <f t="shared" si="8"/>
        <v>194.35949711179069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90476840</v>
      </c>
      <c r="T19" s="45">
        <f t="shared" si="4"/>
        <v>6083</v>
      </c>
      <c r="U19" s="46">
        <f>T19*24/1000</f>
        <v>145.99199999999999</v>
      </c>
      <c r="V19" s="46">
        <f t="shared" si="6"/>
        <v>6.0830000000000002</v>
      </c>
      <c r="W19" s="96">
        <v>8.6999999999999993</v>
      </c>
      <c r="X19" s="96">
        <f t="shared" si="1"/>
        <v>8.6999999999999993</v>
      </c>
      <c r="Y19" s="97" t="s">
        <v>168</v>
      </c>
      <c r="Z19" s="159">
        <v>0</v>
      </c>
      <c r="AA19" s="159">
        <v>1047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14643955</v>
      </c>
      <c r="AJ19" s="45">
        <f t="shared" si="7"/>
        <v>1211</v>
      </c>
      <c r="AK19" s="48">
        <f t="shared" si="8"/>
        <v>199.07940161104719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78</v>
      </c>
      <c r="H20" s="155">
        <f t="shared" si="0"/>
        <v>54.929577464788736</v>
      </c>
      <c r="I20" s="155">
        <v>79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90482630</v>
      </c>
      <c r="T20" s="45">
        <f t="shared" si="4"/>
        <v>5790</v>
      </c>
      <c r="U20" s="46">
        <f t="shared" si="5"/>
        <v>138.96</v>
      </c>
      <c r="V20" s="46">
        <f t="shared" si="6"/>
        <v>5.79</v>
      </c>
      <c r="W20" s="96">
        <v>8</v>
      </c>
      <c r="X20" s="96">
        <f t="shared" si="1"/>
        <v>8</v>
      </c>
      <c r="Y20" s="97" t="s">
        <v>168</v>
      </c>
      <c r="Z20" s="159">
        <v>0</v>
      </c>
      <c r="AA20" s="159">
        <v>1047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14645157</v>
      </c>
      <c r="AJ20" s="45">
        <f t="shared" si="7"/>
        <v>1202</v>
      </c>
      <c r="AK20" s="48">
        <f t="shared" si="8"/>
        <v>207.59930915371331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78</v>
      </c>
      <c r="H21" s="155">
        <f t="shared" si="0"/>
        <v>54.929577464788736</v>
      </c>
      <c r="I21" s="155">
        <v>77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90487260</v>
      </c>
      <c r="T21" s="45">
        <f t="shared" si="4"/>
        <v>4630</v>
      </c>
      <c r="U21" s="46">
        <f t="shared" si="5"/>
        <v>111.12</v>
      </c>
      <c r="V21" s="46">
        <f t="shared" si="6"/>
        <v>4.63</v>
      </c>
      <c r="W21" s="96">
        <v>7.3</v>
      </c>
      <c r="X21" s="96">
        <f t="shared" si="1"/>
        <v>7.3</v>
      </c>
      <c r="Y21" s="97" t="s">
        <v>168</v>
      </c>
      <c r="Z21" s="159">
        <v>0</v>
      </c>
      <c r="AA21" s="159">
        <v>1048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14646347</v>
      </c>
      <c r="AJ21" s="45">
        <f t="shared" si="7"/>
        <v>1190</v>
      </c>
      <c r="AK21" s="48">
        <f t="shared" si="8"/>
        <v>257.01943844492439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1.1000000000000001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78</v>
      </c>
      <c r="H22" s="155">
        <f t="shared" si="0"/>
        <v>54.929577464788736</v>
      </c>
      <c r="I22" s="155">
        <v>77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90492346</v>
      </c>
      <c r="T22" s="45">
        <f t="shared" si="4"/>
        <v>5086</v>
      </c>
      <c r="U22" s="46">
        <f t="shared" si="5"/>
        <v>122.06399999999999</v>
      </c>
      <c r="V22" s="46">
        <f t="shared" si="6"/>
        <v>5.0860000000000003</v>
      </c>
      <c r="W22" s="96">
        <v>6.7</v>
      </c>
      <c r="X22" s="96">
        <f>W22</f>
        <v>6.7</v>
      </c>
      <c r="Y22" s="97" t="s">
        <v>168</v>
      </c>
      <c r="Z22" s="159">
        <v>0</v>
      </c>
      <c r="AA22" s="159">
        <v>1046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14647551</v>
      </c>
      <c r="AJ22" s="45">
        <f t="shared" si="7"/>
        <v>1204</v>
      </c>
      <c r="AK22" s="48">
        <f t="shared" si="8"/>
        <v>236.72827369248918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77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126</v>
      </c>
      <c r="R23" s="158"/>
      <c r="S23" s="158">
        <v>90498098</v>
      </c>
      <c r="T23" s="45">
        <f t="shared" si="4"/>
        <v>5752</v>
      </c>
      <c r="U23" s="46">
        <f>T23*24/1000</f>
        <v>138.048</v>
      </c>
      <c r="V23" s="46">
        <f t="shared" si="6"/>
        <v>5.7519999999999998</v>
      </c>
      <c r="W23" s="96">
        <v>6.1</v>
      </c>
      <c r="X23" s="96">
        <f t="shared" si="1"/>
        <v>6.1</v>
      </c>
      <c r="Y23" s="97" t="s">
        <v>168</v>
      </c>
      <c r="Z23" s="159">
        <v>0</v>
      </c>
      <c r="AA23" s="159">
        <v>1047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14648737</v>
      </c>
      <c r="AJ23" s="45">
        <f t="shared" si="7"/>
        <v>1186</v>
      </c>
      <c r="AK23" s="48">
        <f t="shared" si="8"/>
        <v>206.18915159944368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78</v>
      </c>
      <c r="H24" s="155">
        <f t="shared" si="0"/>
        <v>54.929577464788736</v>
      </c>
      <c r="I24" s="155">
        <v>76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90503798</v>
      </c>
      <c r="T24" s="45">
        <f t="shared" si="4"/>
        <v>5700</v>
      </c>
      <c r="U24" s="46">
        <f>T24*24/1000</f>
        <v>136.80000000000001</v>
      </c>
      <c r="V24" s="46">
        <f t="shared" si="6"/>
        <v>5.7</v>
      </c>
      <c r="W24" s="96">
        <v>5.5</v>
      </c>
      <c r="X24" s="96">
        <f t="shared" si="1"/>
        <v>5.5</v>
      </c>
      <c r="Y24" s="97" t="s">
        <v>168</v>
      </c>
      <c r="Z24" s="159">
        <v>0</v>
      </c>
      <c r="AA24" s="159">
        <v>1047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14649917</v>
      </c>
      <c r="AJ24" s="45">
        <f t="shared" si="7"/>
        <v>1180</v>
      </c>
      <c r="AK24" s="48">
        <f t="shared" si="8"/>
        <v>207.01754385964912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2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130</v>
      </c>
      <c r="R25" s="158"/>
      <c r="S25" s="158">
        <v>90509692</v>
      </c>
      <c r="T25" s="45">
        <f t="shared" si="4"/>
        <v>5894</v>
      </c>
      <c r="U25" s="46">
        <f t="shared" si="5"/>
        <v>141.45599999999999</v>
      </c>
      <c r="V25" s="46">
        <f t="shared" si="6"/>
        <v>5.8940000000000001</v>
      </c>
      <c r="W25" s="96">
        <v>5</v>
      </c>
      <c r="X25" s="96">
        <f t="shared" si="1"/>
        <v>5</v>
      </c>
      <c r="Y25" s="97" t="s">
        <v>168</v>
      </c>
      <c r="Z25" s="159">
        <v>0</v>
      </c>
      <c r="AA25" s="159">
        <v>1016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14651112</v>
      </c>
      <c r="AJ25" s="45">
        <f t="shared" si="7"/>
        <v>1195</v>
      </c>
      <c r="AK25" s="48">
        <f t="shared" si="8"/>
        <v>202.74855785544622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1.02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78</v>
      </c>
      <c r="H26" s="155">
        <f>G26/1.42</f>
        <v>54.929577464788736</v>
      </c>
      <c r="I26" s="155">
        <v>76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90515252</v>
      </c>
      <c r="T26" s="45">
        <f t="shared" si="4"/>
        <v>5560</v>
      </c>
      <c r="U26" s="46">
        <f t="shared" si="5"/>
        <v>133.44</v>
      </c>
      <c r="V26" s="46">
        <f t="shared" si="6"/>
        <v>5.56</v>
      </c>
      <c r="W26" s="96">
        <v>4.7</v>
      </c>
      <c r="X26" s="96">
        <f t="shared" si="1"/>
        <v>4.7</v>
      </c>
      <c r="Y26" s="97" t="s">
        <v>168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14652278</v>
      </c>
      <c r="AJ26" s="45">
        <f t="shared" si="7"/>
        <v>1166</v>
      </c>
      <c r="AK26" s="48">
        <f t="shared" si="8"/>
        <v>209.71223021582736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79</v>
      </c>
      <c r="H27" s="155">
        <f t="shared" si="0"/>
        <v>55.633802816901408</v>
      </c>
      <c r="I27" s="155">
        <v>77</v>
      </c>
      <c r="J27" s="41" t="s">
        <v>88</v>
      </c>
      <c r="K27" s="41">
        <f t="shared" si="3"/>
        <v>52.112676056338032</v>
      </c>
      <c r="L27" s="42">
        <f>(G27-3)/1.42</f>
        <v>53.521126760563384</v>
      </c>
      <c r="M27" s="41">
        <f t="shared" si="12"/>
        <v>57.74647887323944</v>
      </c>
      <c r="N27" s="43">
        <v>18</v>
      </c>
      <c r="O27" s="44" t="s">
        <v>100</v>
      </c>
      <c r="P27" s="44">
        <v>16.7</v>
      </c>
      <c r="Q27" s="158">
        <v>133</v>
      </c>
      <c r="R27" s="158"/>
      <c r="S27" s="158">
        <v>90520885</v>
      </c>
      <c r="T27" s="45">
        <f t="shared" si="4"/>
        <v>5633</v>
      </c>
      <c r="U27" s="46">
        <f t="shared" si="5"/>
        <v>135.19200000000001</v>
      </c>
      <c r="V27" s="46">
        <f t="shared" si="6"/>
        <v>5.633</v>
      </c>
      <c r="W27" s="96">
        <v>4.4000000000000004</v>
      </c>
      <c r="X27" s="96">
        <f t="shared" si="1"/>
        <v>4.4000000000000004</v>
      </c>
      <c r="Y27" s="97" t="s">
        <v>168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14653436</v>
      </c>
      <c r="AJ27" s="45">
        <f>IF(ISBLANK(AI27),"-",AI27-AI26)</f>
        <v>1158</v>
      </c>
      <c r="AK27" s="48">
        <f t="shared" si="8"/>
        <v>205.57429433694301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77</v>
      </c>
      <c r="H28" s="155">
        <f t="shared" si="0"/>
        <v>54.225352112676056</v>
      </c>
      <c r="I28" s="155">
        <v>75</v>
      </c>
      <c r="J28" s="41" t="s">
        <v>88</v>
      </c>
      <c r="K28" s="41">
        <f t="shared" si="3"/>
        <v>50.70422535211268</v>
      </c>
      <c r="L28" s="42">
        <f t="shared" ref="L28:L33" si="13">(G28-3)/1.42</f>
        <v>52.112676056338032</v>
      </c>
      <c r="M28" s="41">
        <f t="shared" si="12"/>
        <v>56.338028169014088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90526484</v>
      </c>
      <c r="T28" s="45">
        <f t="shared" si="4"/>
        <v>5599</v>
      </c>
      <c r="U28" s="46">
        <f t="shared" si="5"/>
        <v>134.376</v>
      </c>
      <c r="V28" s="46">
        <f t="shared" si="6"/>
        <v>5.5990000000000002</v>
      </c>
      <c r="W28" s="96">
        <v>4</v>
      </c>
      <c r="X28" s="96">
        <f t="shared" si="1"/>
        <v>4</v>
      </c>
      <c r="Y28" s="97" t="s">
        <v>168</v>
      </c>
      <c r="Z28" s="159">
        <v>0</v>
      </c>
      <c r="AA28" s="159">
        <v>1015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14654587</v>
      </c>
      <c r="AJ28" s="45">
        <f t="shared" si="7"/>
        <v>1151</v>
      </c>
      <c r="AK28" s="48">
        <f>AJ27/V28</f>
        <v>206.82264690123236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76</v>
      </c>
      <c r="H29" s="155">
        <f t="shared" si="0"/>
        <v>53.521126760563384</v>
      </c>
      <c r="I29" s="155">
        <v>74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90532157</v>
      </c>
      <c r="T29" s="45">
        <f t="shared" si="4"/>
        <v>5673</v>
      </c>
      <c r="U29" s="46">
        <f t="shared" si="5"/>
        <v>136.15199999999999</v>
      </c>
      <c r="V29" s="46">
        <f t="shared" si="6"/>
        <v>5.673</v>
      </c>
      <c r="W29" s="96">
        <v>3.6</v>
      </c>
      <c r="X29" s="96">
        <f t="shared" si="1"/>
        <v>3.6</v>
      </c>
      <c r="Y29" s="97" t="s">
        <v>168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14655755</v>
      </c>
      <c r="AJ29" s="45">
        <f t="shared" si="7"/>
        <v>1168</v>
      </c>
      <c r="AK29" s="48">
        <f>AJ28/V29</f>
        <v>202.89088665609026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0.97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76</v>
      </c>
      <c r="H30" s="155">
        <f t="shared" si="0"/>
        <v>53.521126760563384</v>
      </c>
      <c r="I30" s="155">
        <v>74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90537863</v>
      </c>
      <c r="T30" s="45">
        <f t="shared" si="4"/>
        <v>5706</v>
      </c>
      <c r="U30" s="46">
        <f t="shared" si="5"/>
        <v>136.94399999999999</v>
      </c>
      <c r="V30" s="46">
        <f t="shared" si="6"/>
        <v>5.7060000000000004</v>
      </c>
      <c r="W30" s="96">
        <v>3.2</v>
      </c>
      <c r="X30" s="96">
        <f t="shared" si="1"/>
        <v>3.2</v>
      </c>
      <c r="Y30" s="97" t="s">
        <v>168</v>
      </c>
      <c r="Z30" s="159">
        <v>0</v>
      </c>
      <c r="AA30" s="159">
        <v>1015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14656927</v>
      </c>
      <c r="AJ30" s="45">
        <f t="shared" si="7"/>
        <v>1172</v>
      </c>
      <c r="AK30" s="48">
        <f t="shared" si="8"/>
        <v>205.39782684893095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76</v>
      </c>
      <c r="H31" s="155">
        <f t="shared" si="0"/>
        <v>53.521126760563384</v>
      </c>
      <c r="I31" s="155">
        <v>74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131</v>
      </c>
      <c r="R31" s="158"/>
      <c r="S31" s="158">
        <v>90543441</v>
      </c>
      <c r="T31" s="45">
        <f t="shared" si="4"/>
        <v>5578</v>
      </c>
      <c r="U31" s="46">
        <f t="shared" si="5"/>
        <v>133.87200000000001</v>
      </c>
      <c r="V31" s="46">
        <f t="shared" si="6"/>
        <v>5.5780000000000003</v>
      </c>
      <c r="W31" s="96">
        <v>2.9</v>
      </c>
      <c r="X31" s="96">
        <f t="shared" si="1"/>
        <v>2.9</v>
      </c>
      <c r="Y31" s="97" t="s">
        <v>168</v>
      </c>
      <c r="Z31" s="159">
        <v>0</v>
      </c>
      <c r="AA31" s="159">
        <v>1015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14658069</v>
      </c>
      <c r="AJ31" s="45">
        <f t="shared" si="7"/>
        <v>1142</v>
      </c>
      <c r="AK31" s="48">
        <f t="shared" si="8"/>
        <v>204.73287916816062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77</v>
      </c>
      <c r="H32" s="155">
        <f t="shared" si="0"/>
        <v>54.225352112676056</v>
      </c>
      <c r="I32" s="155">
        <v>75</v>
      </c>
      <c r="J32" s="41" t="s">
        <v>88</v>
      </c>
      <c r="K32" s="41">
        <f t="shared" si="3"/>
        <v>50.70422535211268</v>
      </c>
      <c r="L32" s="42">
        <f t="shared" si="13"/>
        <v>52.112676056338032</v>
      </c>
      <c r="M32" s="41">
        <f t="shared" si="12"/>
        <v>56.338028169014088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90548987</v>
      </c>
      <c r="T32" s="45">
        <f t="shared" si="4"/>
        <v>5546</v>
      </c>
      <c r="U32" s="46">
        <f t="shared" si="5"/>
        <v>133.10400000000001</v>
      </c>
      <c r="V32" s="46">
        <f t="shared" si="6"/>
        <v>5.5460000000000003</v>
      </c>
      <c r="W32" s="96">
        <v>2.6</v>
      </c>
      <c r="X32" s="96">
        <f t="shared" si="1"/>
        <v>2.6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14659230</v>
      </c>
      <c r="AJ32" s="45">
        <f t="shared" si="7"/>
        <v>1161</v>
      </c>
      <c r="AK32" s="48">
        <f t="shared" si="8"/>
        <v>209.34006491164803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-2</v>
      </c>
      <c r="G33" s="118">
        <v>77</v>
      </c>
      <c r="H33" s="155">
        <f t="shared" si="0"/>
        <v>54.225352112676056</v>
      </c>
      <c r="I33" s="155">
        <v>73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130</v>
      </c>
      <c r="R33" s="158"/>
      <c r="S33" s="158">
        <v>90554505</v>
      </c>
      <c r="T33" s="45">
        <f t="shared" si="4"/>
        <v>5518</v>
      </c>
      <c r="U33" s="46">
        <f t="shared" si="5"/>
        <v>132.43199999999999</v>
      </c>
      <c r="V33" s="46">
        <f t="shared" si="6"/>
        <v>5.5179999999999998</v>
      </c>
      <c r="W33" s="96">
        <v>2.5</v>
      </c>
      <c r="X33" s="96">
        <f t="shared" si="1"/>
        <v>2.5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14660375</v>
      </c>
      <c r="AJ33" s="45">
        <f t="shared" si="7"/>
        <v>1145</v>
      </c>
      <c r="AK33" s="48">
        <f t="shared" si="8"/>
        <v>207.50271837622327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0</v>
      </c>
      <c r="G34" s="118">
        <v>70</v>
      </c>
      <c r="H34" s="155">
        <f t="shared" si="0"/>
        <v>49.295774647887328</v>
      </c>
      <c r="I34" s="155">
        <v>67</v>
      </c>
      <c r="J34" s="41" t="s">
        <v>88</v>
      </c>
      <c r="K34" s="41">
        <f>L34-(2/1.42)</f>
        <v>44.366197183098592</v>
      </c>
      <c r="L34" s="42">
        <f>(G34-5)/1.42</f>
        <v>45.774647887323944</v>
      </c>
      <c r="M34" s="41">
        <f t="shared" si="12"/>
        <v>50</v>
      </c>
      <c r="N34" s="43">
        <v>14</v>
      </c>
      <c r="O34" s="44" t="s">
        <v>116</v>
      </c>
      <c r="P34" s="44">
        <v>11.9</v>
      </c>
      <c r="Q34" s="158">
        <v>150</v>
      </c>
      <c r="R34" s="158"/>
      <c r="S34" s="158">
        <v>90559340</v>
      </c>
      <c r="T34" s="45">
        <f t="shared" si="4"/>
        <v>4835</v>
      </c>
      <c r="U34" s="46">
        <f t="shared" si="5"/>
        <v>116.04</v>
      </c>
      <c r="V34" s="46">
        <f t="shared" si="6"/>
        <v>4.835</v>
      </c>
      <c r="W34" s="96">
        <v>3.2</v>
      </c>
      <c r="X34" s="96">
        <f t="shared" si="1"/>
        <v>3.2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14661474</v>
      </c>
      <c r="AJ34" s="45">
        <f t="shared" si="7"/>
        <v>1099</v>
      </c>
      <c r="AK34" s="48">
        <f t="shared" si="8"/>
        <v>227.30093071354705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72</v>
      </c>
      <c r="H35" s="155">
        <f t="shared" si="0"/>
        <v>50.70422535211268</v>
      </c>
      <c r="I35" s="155">
        <v>70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8">
        <v>143</v>
      </c>
      <c r="R35" s="158"/>
      <c r="S35" s="158">
        <v>90563770</v>
      </c>
      <c r="T35" s="45">
        <f t="shared" si="4"/>
        <v>4430</v>
      </c>
      <c r="U35" s="46">
        <f t="shared" si="5"/>
        <v>106.32</v>
      </c>
      <c r="V35" s="46">
        <f t="shared" si="6"/>
        <v>4.43</v>
      </c>
      <c r="W35" s="96">
        <v>4.8</v>
      </c>
      <c r="X35" s="96">
        <f t="shared" si="1"/>
        <v>4.8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14662583</v>
      </c>
      <c r="AJ35" s="45">
        <f t="shared" si="7"/>
        <v>1109</v>
      </c>
      <c r="AK35" s="48">
        <f t="shared" si="8"/>
        <v>250.33860045146727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125730</v>
      </c>
      <c r="U36" s="46">
        <f t="shared" si="5"/>
        <v>3017.52</v>
      </c>
      <c r="V36" s="46">
        <f t="shared" si="6"/>
        <v>125.73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119">
        <f>SUM(AJ12:AJ35)</f>
        <v>27397</v>
      </c>
      <c r="AK36" s="61">
        <f>$AJ$36/$V36</f>
        <v>217.90344388769586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1.0149999999999999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192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185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194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161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195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4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H12:I35 E12:F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5:W5 R3:W3" name="Range1_16_1_1_1_1_1_1_2_2_2_2_2_2_2_2_2_2_2_2_2_2_2_2_2_2_2_2_2_2_2_1_2_2_2_2_2_2_2_2_2_2_3_2_2_2_2_2_2_2_2_2_2_1_1_1_1_2_2_1_1_1_1_1_1_1_1_1_1_1_1_1_2_1_1_1_1_1_1_2_1_1_1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41" priority="5" operator="containsText" text="N/A">
      <formula>NOT(ISERROR(SEARCH("N/A",Z12)))</formula>
    </cfRule>
    <cfRule type="cellIs" dxfId="440" priority="17" operator="equal">
      <formula>0</formula>
    </cfRule>
  </conditionalFormatting>
  <conditionalFormatting sqref="Z12:AG35">
    <cfRule type="cellIs" dxfId="439" priority="16" operator="greaterThanOrEqual">
      <formula>1185</formula>
    </cfRule>
  </conditionalFormatting>
  <conditionalFormatting sqref="Z12:AG35">
    <cfRule type="cellIs" dxfId="438" priority="15" operator="between">
      <formula>0.1</formula>
      <formula>1184</formula>
    </cfRule>
  </conditionalFormatting>
  <conditionalFormatting sqref="Z8:Z9 AT12:AT35 AL36:AQ36 AL12:AR35">
    <cfRule type="cellIs" dxfId="437" priority="14" operator="equal">
      <formula>0</formula>
    </cfRule>
  </conditionalFormatting>
  <conditionalFormatting sqref="Z8:Z9 AT12:AT35 AL36:AQ36 AL12:AR35">
    <cfRule type="cellIs" dxfId="436" priority="13" operator="greaterThan">
      <formula>1179</formula>
    </cfRule>
  </conditionalFormatting>
  <conditionalFormatting sqref="Z8:Z9 AT12:AT35 AL36:AQ36 AL12:AR35">
    <cfRule type="cellIs" dxfId="435" priority="12" operator="greaterThan">
      <formula>99</formula>
    </cfRule>
  </conditionalFormatting>
  <conditionalFormatting sqref="Z8:Z9 AT12:AT35 AL36:AQ36 AL12:AR35">
    <cfRule type="cellIs" dxfId="434" priority="11" operator="greaterThan">
      <formula>0.99</formula>
    </cfRule>
  </conditionalFormatting>
  <conditionalFormatting sqref="AD8:AD9">
    <cfRule type="cellIs" dxfId="433" priority="10" operator="equal">
      <formula>0</formula>
    </cfRule>
  </conditionalFormatting>
  <conditionalFormatting sqref="AD8:AD9">
    <cfRule type="cellIs" dxfId="432" priority="9" operator="greaterThan">
      <formula>1179</formula>
    </cfRule>
  </conditionalFormatting>
  <conditionalFormatting sqref="AD8:AD9">
    <cfRule type="cellIs" dxfId="431" priority="8" operator="greaterThan">
      <formula>99</formula>
    </cfRule>
  </conditionalFormatting>
  <conditionalFormatting sqref="AD8:AD9">
    <cfRule type="cellIs" dxfId="430" priority="7" operator="greaterThan">
      <formula>0.99</formula>
    </cfRule>
  </conditionalFormatting>
  <conditionalFormatting sqref="AK12:AK35">
    <cfRule type="cellIs" dxfId="429" priority="6" operator="greaterThan">
      <formula>$AK$8</formula>
    </cfRule>
  </conditionalFormatting>
  <conditionalFormatting sqref="AS12:AS35">
    <cfRule type="containsText" dxfId="428" priority="1" operator="containsText" text="N/A">
      <formula>NOT(ISERROR(SEARCH("N/A",AS12)))</formula>
    </cfRule>
    <cfRule type="cellIs" dxfId="427" priority="4" operator="equal">
      <formula>0</formula>
    </cfRule>
  </conditionalFormatting>
  <conditionalFormatting sqref="AS12:AS35">
    <cfRule type="cellIs" dxfId="426" priority="3" operator="greaterThanOrEqual">
      <formula>1185</formula>
    </cfRule>
  </conditionalFormatting>
  <conditionalFormatting sqref="AS12:AS35">
    <cfRule type="cellIs" dxfId="425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BB87"/>
  <sheetViews>
    <sheetView topLeftCell="A25" zoomScaleNormal="100" workbookViewId="0">
      <selection activeCell="B60" sqref="B60:B6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203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43196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27288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'[3]APR 5'!$S$35</f>
        <v>90563770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'[3]APR 5'!$AI$35</f>
        <v>14662583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72</v>
      </c>
      <c r="H12" s="155">
        <f t="shared" ref="H12:H35" si="0">G12/1.42</f>
        <v>50.70422535211268</v>
      </c>
      <c r="I12" s="155">
        <v>70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140</v>
      </c>
      <c r="R12" s="158"/>
      <c r="S12" s="158">
        <v>90567670</v>
      </c>
      <c r="T12" s="45">
        <f>IF(ISBLANK(S12),"-",S12-S11)</f>
        <v>3900</v>
      </c>
      <c r="U12" s="46">
        <f>T12*24/1000</f>
        <v>93.6</v>
      </c>
      <c r="V12" s="46">
        <f>T12/1000</f>
        <v>3.9</v>
      </c>
      <c r="W12" s="96">
        <v>6.5</v>
      </c>
      <c r="X12" s="96">
        <f t="shared" ref="X12:X35" si="1">W12</f>
        <v>6.5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14663683</v>
      </c>
      <c r="AJ12" s="45">
        <f>IF(ISBLANK(AI12),"-",AI12-AI11)</f>
        <v>1100</v>
      </c>
      <c r="AK12" s="48">
        <f>AJ12/V12</f>
        <v>282.05128205128204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7</v>
      </c>
      <c r="G13" s="118">
        <v>73</v>
      </c>
      <c r="H13" s="155">
        <f t="shared" si="0"/>
        <v>51.408450704225352</v>
      </c>
      <c r="I13" s="155">
        <v>70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>
        <v>143</v>
      </c>
      <c r="R13" s="158"/>
      <c r="S13" s="158">
        <v>90572080</v>
      </c>
      <c r="T13" s="45">
        <f t="shared" ref="T13:T35" si="4">IF(ISBLANK(S13),"-",S13-S12)</f>
        <v>4410</v>
      </c>
      <c r="U13" s="46">
        <f t="shared" ref="U13:U36" si="5">T13*24/1000</f>
        <v>105.84</v>
      </c>
      <c r="V13" s="46">
        <f t="shared" ref="V13:V36" si="6">T13/1000</f>
        <v>4.41</v>
      </c>
      <c r="W13" s="96">
        <v>8</v>
      </c>
      <c r="X13" s="96">
        <f t="shared" si="1"/>
        <v>8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14664827</v>
      </c>
      <c r="AJ13" s="45">
        <f t="shared" ref="AJ13:AJ35" si="7">IF(ISBLANK(AI13),"-",AI13-AI12)</f>
        <v>1144</v>
      </c>
      <c r="AK13" s="48">
        <f t="shared" ref="AK13:AK35" si="8">AJ13/V13</f>
        <v>259.41043083900223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0.89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8</v>
      </c>
      <c r="G14" s="118">
        <v>83</v>
      </c>
      <c r="H14" s="155">
        <f t="shared" si="0"/>
        <v>58.450704225352112</v>
      </c>
      <c r="I14" s="155">
        <v>80</v>
      </c>
      <c r="J14" s="41" t="s">
        <v>88</v>
      </c>
      <c r="K14" s="41">
        <f t="shared" si="3"/>
        <v>53.521126760563384</v>
      </c>
      <c r="L14" s="42">
        <f>(G14-5)/1.42</f>
        <v>54.929577464788736</v>
      </c>
      <c r="M14" s="41">
        <f>L14+(6/1.42)</f>
        <v>59.154929577464792</v>
      </c>
      <c r="N14" s="43">
        <v>14</v>
      </c>
      <c r="O14" s="44" t="s">
        <v>89</v>
      </c>
      <c r="P14" s="44">
        <v>11.2</v>
      </c>
      <c r="Q14" s="158">
        <v>140</v>
      </c>
      <c r="R14" s="158"/>
      <c r="S14" s="158">
        <v>90576320</v>
      </c>
      <c r="T14" s="45">
        <f t="shared" si="4"/>
        <v>4240</v>
      </c>
      <c r="U14" s="46">
        <f t="shared" si="5"/>
        <v>101.76</v>
      </c>
      <c r="V14" s="46">
        <f t="shared" si="6"/>
        <v>4.24</v>
      </c>
      <c r="W14" s="96">
        <v>9.5</v>
      </c>
      <c r="X14" s="96">
        <f t="shared" si="1"/>
        <v>9.5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1095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14665861</v>
      </c>
      <c r="AJ14" s="45">
        <f t="shared" si="7"/>
        <v>1034</v>
      </c>
      <c r="AK14" s="48">
        <f t="shared" si="8"/>
        <v>243.86792452830187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125</v>
      </c>
      <c r="R15" s="158" t="s">
        <v>123</v>
      </c>
      <c r="S15" s="158">
        <v>90580994</v>
      </c>
      <c r="T15" s="45">
        <f t="shared" si="4"/>
        <v>4674</v>
      </c>
      <c r="U15" s="46">
        <f t="shared" si="5"/>
        <v>112.176</v>
      </c>
      <c r="V15" s="46">
        <f t="shared" si="6"/>
        <v>4.6740000000000004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1097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14666848</v>
      </c>
      <c r="AJ15" s="45">
        <f t="shared" si="7"/>
        <v>987</v>
      </c>
      <c r="AK15" s="48">
        <f t="shared" si="8"/>
        <v>211.16816431322206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128</v>
      </c>
      <c r="R16" s="158"/>
      <c r="S16" s="158">
        <v>90585815</v>
      </c>
      <c r="T16" s="45">
        <f t="shared" si="4"/>
        <v>4821</v>
      </c>
      <c r="U16" s="46">
        <f t="shared" si="5"/>
        <v>115.70399999999999</v>
      </c>
      <c r="V16" s="46">
        <f t="shared" si="6"/>
        <v>4.8209999999999997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1098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14667845</v>
      </c>
      <c r="AJ16" s="45">
        <f t="shared" si="7"/>
        <v>997</v>
      </c>
      <c r="AK16" s="48">
        <f t="shared" si="8"/>
        <v>206.80356772453848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79</v>
      </c>
      <c r="H17" s="155">
        <f t="shared" si="0"/>
        <v>55.633802816901408</v>
      </c>
      <c r="I17" s="155">
        <v>80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8">
        <v>136</v>
      </c>
      <c r="R17" s="158"/>
      <c r="S17" s="158">
        <v>90591073</v>
      </c>
      <c r="T17" s="45">
        <f t="shared" si="4"/>
        <v>5258</v>
      </c>
      <c r="U17" s="46">
        <f t="shared" si="5"/>
        <v>126.19199999999999</v>
      </c>
      <c r="V17" s="46">
        <f t="shared" si="6"/>
        <v>5.258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14668890</v>
      </c>
      <c r="AJ17" s="45">
        <f t="shared" si="7"/>
        <v>1045</v>
      </c>
      <c r="AK17" s="48">
        <f t="shared" si="8"/>
        <v>198.74476987447699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133</v>
      </c>
      <c r="R18" s="158"/>
      <c r="S18" s="158">
        <v>90596899</v>
      </c>
      <c r="T18" s="45">
        <f t="shared" si="4"/>
        <v>5826</v>
      </c>
      <c r="U18" s="46">
        <f t="shared" si="5"/>
        <v>139.82400000000001</v>
      </c>
      <c r="V18" s="46">
        <f t="shared" si="6"/>
        <v>5.8259999999999996</v>
      </c>
      <c r="W18" s="96">
        <v>9.1999999999999993</v>
      </c>
      <c r="X18" s="96">
        <f t="shared" si="1"/>
        <v>9.1999999999999993</v>
      </c>
      <c r="Y18" s="97" t="s">
        <v>168</v>
      </c>
      <c r="Z18" s="159">
        <v>1016</v>
      </c>
      <c r="AA18" s="159">
        <v>0</v>
      </c>
      <c r="AB18" s="159">
        <v>0</v>
      </c>
      <c r="AC18" s="159">
        <v>1185</v>
      </c>
      <c r="AD18" s="159">
        <v>1186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14670055</v>
      </c>
      <c r="AJ18" s="45">
        <f t="shared" si="7"/>
        <v>1165</v>
      </c>
      <c r="AK18" s="48">
        <f t="shared" si="8"/>
        <v>199.96567112941986</v>
      </c>
      <c r="AL18" s="156">
        <v>1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129</v>
      </c>
      <c r="R19" s="158"/>
      <c r="S19" s="158">
        <v>90602875</v>
      </c>
      <c r="T19" s="45">
        <f t="shared" si="4"/>
        <v>5976</v>
      </c>
      <c r="U19" s="46">
        <f>T19*24/1000</f>
        <v>143.42400000000001</v>
      </c>
      <c r="V19" s="46">
        <f t="shared" si="6"/>
        <v>5.976</v>
      </c>
      <c r="W19" s="96">
        <v>8.5</v>
      </c>
      <c r="X19" s="96">
        <f t="shared" si="1"/>
        <v>8.5</v>
      </c>
      <c r="Y19" s="97" t="s">
        <v>168</v>
      </c>
      <c r="Z19" s="159">
        <v>1047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14671244</v>
      </c>
      <c r="AJ19" s="45">
        <f t="shared" si="7"/>
        <v>1189</v>
      </c>
      <c r="AK19" s="48">
        <f t="shared" si="8"/>
        <v>198.96251673360106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78</v>
      </c>
      <c r="H20" s="155">
        <f t="shared" si="0"/>
        <v>54.929577464788736</v>
      </c>
      <c r="I20" s="155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90608449</v>
      </c>
      <c r="T20" s="45">
        <f t="shared" si="4"/>
        <v>5574</v>
      </c>
      <c r="U20" s="46">
        <f t="shared" si="5"/>
        <v>133.77600000000001</v>
      </c>
      <c r="V20" s="46">
        <f t="shared" si="6"/>
        <v>5.5739999999999998</v>
      </c>
      <c r="W20" s="96">
        <v>7.8</v>
      </c>
      <c r="X20" s="96">
        <f t="shared" si="1"/>
        <v>7.8</v>
      </c>
      <c r="Y20" s="97" t="s">
        <v>168</v>
      </c>
      <c r="Z20" s="159">
        <v>1077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14672446</v>
      </c>
      <c r="AJ20" s="45">
        <f t="shared" si="7"/>
        <v>1202</v>
      </c>
      <c r="AK20" s="48">
        <f t="shared" si="8"/>
        <v>215.64406171510586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78</v>
      </c>
      <c r="H21" s="155">
        <f t="shared" si="0"/>
        <v>54.929577464788736</v>
      </c>
      <c r="I21" s="155">
        <v>78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127</v>
      </c>
      <c r="R21" s="158"/>
      <c r="S21" s="158">
        <v>90612780</v>
      </c>
      <c r="T21" s="45">
        <f t="shared" si="4"/>
        <v>4331</v>
      </c>
      <c r="U21" s="46">
        <f t="shared" si="5"/>
        <v>103.944</v>
      </c>
      <c r="V21" s="46">
        <f t="shared" si="6"/>
        <v>4.3310000000000004</v>
      </c>
      <c r="W21" s="96">
        <v>7.1</v>
      </c>
      <c r="X21" s="96">
        <f t="shared" si="1"/>
        <v>7.1</v>
      </c>
      <c r="Y21" s="97" t="s">
        <v>168</v>
      </c>
      <c r="Z21" s="159">
        <v>1077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14673671</v>
      </c>
      <c r="AJ21" s="45">
        <f t="shared" si="7"/>
        <v>1225</v>
      </c>
      <c r="AK21" s="48">
        <f t="shared" si="8"/>
        <v>282.84460863541904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1.0900000000000001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78</v>
      </c>
      <c r="H22" s="155">
        <f t="shared" si="0"/>
        <v>54.929577464788736</v>
      </c>
      <c r="I22" s="155">
        <v>77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90617062</v>
      </c>
      <c r="T22" s="45">
        <f t="shared" si="4"/>
        <v>4282</v>
      </c>
      <c r="U22" s="46">
        <f t="shared" si="5"/>
        <v>102.768</v>
      </c>
      <c r="V22" s="46">
        <f t="shared" si="6"/>
        <v>4.282</v>
      </c>
      <c r="W22" s="96">
        <v>6.3</v>
      </c>
      <c r="X22" s="96">
        <f>W22</f>
        <v>6.3</v>
      </c>
      <c r="Y22" s="97" t="s">
        <v>168</v>
      </c>
      <c r="Z22" s="159">
        <v>1077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14674870</v>
      </c>
      <c r="AJ22" s="45">
        <f t="shared" si="7"/>
        <v>1199</v>
      </c>
      <c r="AK22" s="48">
        <f t="shared" si="8"/>
        <v>280.00934142923865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90621782</v>
      </c>
      <c r="T23" s="45">
        <f t="shared" si="4"/>
        <v>4720</v>
      </c>
      <c r="U23" s="46">
        <f>T23*24/1000</f>
        <v>113.28</v>
      </c>
      <c r="V23" s="46">
        <f t="shared" si="6"/>
        <v>4.72</v>
      </c>
      <c r="W23" s="96">
        <v>5.6</v>
      </c>
      <c r="X23" s="96">
        <f t="shared" si="1"/>
        <v>5.6</v>
      </c>
      <c r="Y23" s="97" t="s">
        <v>168</v>
      </c>
      <c r="Z23" s="159">
        <v>1057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14676097</v>
      </c>
      <c r="AJ23" s="45">
        <f t="shared" si="7"/>
        <v>1227</v>
      </c>
      <c r="AK23" s="48">
        <f t="shared" si="8"/>
        <v>259.9576271186441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78</v>
      </c>
      <c r="H24" s="155">
        <f t="shared" si="0"/>
        <v>54.929577464788736</v>
      </c>
      <c r="I24" s="155">
        <v>76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90627032</v>
      </c>
      <c r="T24" s="45">
        <f t="shared" si="4"/>
        <v>5250</v>
      </c>
      <c r="U24" s="46">
        <f>T24*24/1000</f>
        <v>126</v>
      </c>
      <c r="V24" s="46">
        <f t="shared" si="6"/>
        <v>5.25</v>
      </c>
      <c r="W24" s="96">
        <v>5</v>
      </c>
      <c r="X24" s="96">
        <f t="shared" si="1"/>
        <v>5</v>
      </c>
      <c r="Y24" s="97" t="s">
        <v>168</v>
      </c>
      <c r="Z24" s="159">
        <v>1056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14677244</v>
      </c>
      <c r="AJ24" s="45">
        <f t="shared" si="7"/>
        <v>1147</v>
      </c>
      <c r="AK24" s="48">
        <f t="shared" si="8"/>
        <v>218.47619047619048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90632914</v>
      </c>
      <c r="T25" s="45">
        <f t="shared" si="4"/>
        <v>5882</v>
      </c>
      <c r="U25" s="46">
        <f t="shared" si="5"/>
        <v>141.16800000000001</v>
      </c>
      <c r="V25" s="46">
        <f t="shared" si="6"/>
        <v>5.8819999999999997</v>
      </c>
      <c r="W25" s="96">
        <v>4.5</v>
      </c>
      <c r="X25" s="96">
        <f t="shared" si="1"/>
        <v>4.5</v>
      </c>
      <c r="Y25" s="97" t="s">
        <v>168</v>
      </c>
      <c r="Z25" s="159">
        <v>1015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14678439</v>
      </c>
      <c r="AJ25" s="45">
        <f t="shared" si="7"/>
        <v>1195</v>
      </c>
      <c r="AK25" s="48">
        <f t="shared" si="8"/>
        <v>203.1621897313839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-1</v>
      </c>
      <c r="G26" s="118">
        <v>77</v>
      </c>
      <c r="H26" s="155">
        <f>G26/1.42</f>
        <v>54.225352112676056</v>
      </c>
      <c r="I26" s="155">
        <v>75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131</v>
      </c>
      <c r="R26" s="158"/>
      <c r="S26" s="158">
        <v>90638496</v>
      </c>
      <c r="T26" s="45">
        <f t="shared" si="4"/>
        <v>5582</v>
      </c>
      <c r="U26" s="46">
        <f t="shared" si="5"/>
        <v>133.96799999999999</v>
      </c>
      <c r="V26" s="46">
        <f t="shared" si="6"/>
        <v>5.5819999999999999</v>
      </c>
      <c r="W26" s="96">
        <v>4.2</v>
      </c>
      <c r="X26" s="96">
        <f t="shared" si="1"/>
        <v>4.2</v>
      </c>
      <c r="Y26" s="97" t="s">
        <v>168</v>
      </c>
      <c r="Z26" s="159">
        <v>1015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14679592</v>
      </c>
      <c r="AJ26" s="45">
        <f t="shared" si="7"/>
        <v>1153</v>
      </c>
      <c r="AK26" s="48">
        <f t="shared" si="8"/>
        <v>206.55678968111789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-2</v>
      </c>
      <c r="G27" s="118">
        <v>77</v>
      </c>
      <c r="H27" s="155">
        <f t="shared" si="0"/>
        <v>54.225352112676056</v>
      </c>
      <c r="I27" s="155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134</v>
      </c>
      <c r="R27" s="158"/>
      <c r="S27" s="158">
        <v>90644237</v>
      </c>
      <c r="T27" s="45">
        <f t="shared" si="4"/>
        <v>5741</v>
      </c>
      <c r="U27" s="46">
        <f t="shared" si="5"/>
        <v>137.78399999999999</v>
      </c>
      <c r="V27" s="46">
        <f t="shared" si="6"/>
        <v>5.7409999999999997</v>
      </c>
      <c r="W27" s="96">
        <v>3.8</v>
      </c>
      <c r="X27" s="96">
        <f t="shared" si="1"/>
        <v>3.8</v>
      </c>
      <c r="Y27" s="97" t="s">
        <v>168</v>
      </c>
      <c r="Z27" s="159">
        <v>1015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14680756</v>
      </c>
      <c r="AJ27" s="45">
        <f>IF(ISBLANK(AI27),"-",AI27-AI26)</f>
        <v>1164</v>
      </c>
      <c r="AK27" s="48">
        <f t="shared" si="8"/>
        <v>202.75213377460375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76</v>
      </c>
      <c r="H28" s="155">
        <f t="shared" si="0"/>
        <v>53.521126760563384</v>
      </c>
      <c r="I28" s="155">
        <v>74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90649880</v>
      </c>
      <c r="T28" s="45">
        <f t="shared" si="4"/>
        <v>5643</v>
      </c>
      <c r="U28" s="46">
        <f t="shared" si="5"/>
        <v>135.43199999999999</v>
      </c>
      <c r="V28" s="46">
        <f t="shared" si="6"/>
        <v>5.6429999999999998</v>
      </c>
      <c r="W28" s="96">
        <v>3.5</v>
      </c>
      <c r="X28" s="96">
        <f t="shared" si="1"/>
        <v>3.5</v>
      </c>
      <c r="Y28" s="97" t="s">
        <v>168</v>
      </c>
      <c r="Z28" s="159">
        <v>1015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14681920</v>
      </c>
      <c r="AJ28" s="45">
        <f t="shared" si="7"/>
        <v>1164</v>
      </c>
      <c r="AK28" s="48">
        <f>AJ27/V28</f>
        <v>206.27325890483786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-3</v>
      </c>
      <c r="G29" s="118">
        <v>76</v>
      </c>
      <c r="H29" s="155">
        <f t="shared" si="0"/>
        <v>53.521126760563384</v>
      </c>
      <c r="I29" s="155">
        <v>74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90655349</v>
      </c>
      <c r="T29" s="45">
        <f t="shared" si="4"/>
        <v>5469</v>
      </c>
      <c r="U29" s="46">
        <f t="shared" si="5"/>
        <v>131.256</v>
      </c>
      <c r="V29" s="46">
        <f t="shared" si="6"/>
        <v>5.4690000000000003</v>
      </c>
      <c r="W29" s="96">
        <v>3.1</v>
      </c>
      <c r="X29" s="96">
        <f t="shared" si="1"/>
        <v>3.1</v>
      </c>
      <c r="Y29" s="97" t="s">
        <v>168</v>
      </c>
      <c r="Z29" s="159">
        <v>1015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14683020</v>
      </c>
      <c r="AJ29" s="45">
        <f t="shared" si="7"/>
        <v>1100</v>
      </c>
      <c r="AK29" s="48">
        <f>AJ28/V29</f>
        <v>212.83598464070212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1.06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-3</v>
      </c>
      <c r="G30" s="118">
        <v>75</v>
      </c>
      <c r="H30" s="155">
        <f t="shared" si="0"/>
        <v>52.816901408450704</v>
      </c>
      <c r="I30" s="155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90661074</v>
      </c>
      <c r="T30" s="45">
        <f t="shared" si="4"/>
        <v>5725</v>
      </c>
      <c r="U30" s="46">
        <f t="shared" si="5"/>
        <v>137.4</v>
      </c>
      <c r="V30" s="46">
        <f t="shared" si="6"/>
        <v>5.7249999999999996</v>
      </c>
      <c r="W30" s="96">
        <v>2.8</v>
      </c>
      <c r="X30" s="96">
        <f t="shared" si="1"/>
        <v>2.8</v>
      </c>
      <c r="Y30" s="97" t="s">
        <v>168</v>
      </c>
      <c r="Z30" s="159">
        <v>1015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14684193</v>
      </c>
      <c r="AJ30" s="45">
        <f t="shared" si="7"/>
        <v>1173</v>
      </c>
      <c r="AK30" s="48">
        <f t="shared" si="8"/>
        <v>204.89082969432314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75</v>
      </c>
      <c r="H31" s="155">
        <f t="shared" si="0"/>
        <v>52.816901408450704</v>
      </c>
      <c r="I31" s="155">
        <v>73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90666637</v>
      </c>
      <c r="T31" s="45">
        <f t="shared" si="4"/>
        <v>5563</v>
      </c>
      <c r="U31" s="46">
        <f t="shared" si="5"/>
        <v>133.512</v>
      </c>
      <c r="V31" s="46">
        <f t="shared" si="6"/>
        <v>5.5629999999999997</v>
      </c>
      <c r="W31" s="96">
        <v>2.5</v>
      </c>
      <c r="X31" s="96">
        <f t="shared" si="1"/>
        <v>2.5</v>
      </c>
      <c r="Y31" s="97" t="s">
        <v>168</v>
      </c>
      <c r="Z31" s="159">
        <v>1015</v>
      </c>
      <c r="AA31" s="159">
        <v>0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14685348</v>
      </c>
      <c r="AJ31" s="45">
        <f t="shared" si="7"/>
        <v>1155</v>
      </c>
      <c r="AK31" s="48">
        <f t="shared" si="8"/>
        <v>207.62178680568039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-4</v>
      </c>
      <c r="G32" s="118">
        <v>76</v>
      </c>
      <c r="H32" s="155">
        <f t="shared" si="0"/>
        <v>53.521126760563384</v>
      </c>
      <c r="I32" s="155">
        <v>74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90672289</v>
      </c>
      <c r="T32" s="45">
        <f t="shared" si="4"/>
        <v>5652</v>
      </c>
      <c r="U32" s="46">
        <f t="shared" si="5"/>
        <v>135.648</v>
      </c>
      <c r="V32" s="46">
        <f t="shared" si="6"/>
        <v>5.6520000000000001</v>
      </c>
      <c r="W32" s="96">
        <v>2.2000000000000002</v>
      </c>
      <c r="X32" s="96">
        <f t="shared" si="1"/>
        <v>2.2000000000000002</v>
      </c>
      <c r="Y32" s="97" t="s">
        <v>168</v>
      </c>
      <c r="Z32" s="159">
        <v>1015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14686501</v>
      </c>
      <c r="AJ32" s="45">
        <f t="shared" si="7"/>
        <v>1153</v>
      </c>
      <c r="AK32" s="48">
        <f t="shared" si="8"/>
        <v>203.99858457183296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-4</v>
      </c>
      <c r="G33" s="118">
        <v>77</v>
      </c>
      <c r="H33" s="155">
        <f t="shared" si="0"/>
        <v>54.225352112676056</v>
      </c>
      <c r="I33" s="155">
        <v>75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90677797</v>
      </c>
      <c r="T33" s="45">
        <f t="shared" si="4"/>
        <v>5508</v>
      </c>
      <c r="U33" s="46">
        <f t="shared" si="5"/>
        <v>132.19200000000001</v>
      </c>
      <c r="V33" s="46">
        <f t="shared" si="6"/>
        <v>5.508</v>
      </c>
      <c r="W33" s="96">
        <v>2</v>
      </c>
      <c r="X33" s="96">
        <f t="shared" si="1"/>
        <v>2</v>
      </c>
      <c r="Y33" s="97" t="s">
        <v>168</v>
      </c>
      <c r="Z33" s="159">
        <v>1015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14687671</v>
      </c>
      <c r="AJ33" s="45">
        <f t="shared" si="7"/>
        <v>1170</v>
      </c>
      <c r="AK33" s="48">
        <f t="shared" si="8"/>
        <v>212.41830065359477</v>
      </c>
      <c r="AL33" s="156">
        <v>1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0.8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-2</v>
      </c>
      <c r="G34" s="118">
        <v>72</v>
      </c>
      <c r="H34" s="155">
        <f t="shared" si="0"/>
        <v>50.70422535211268</v>
      </c>
      <c r="I34" s="155">
        <v>70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139</v>
      </c>
      <c r="R34" s="158"/>
      <c r="S34" s="158">
        <v>90681555</v>
      </c>
      <c r="T34" s="45">
        <f t="shared" si="4"/>
        <v>3758</v>
      </c>
      <c r="U34" s="46">
        <f t="shared" si="5"/>
        <v>90.191999999999993</v>
      </c>
      <c r="V34" s="46">
        <f t="shared" si="6"/>
        <v>3.758</v>
      </c>
      <c r="W34" s="96">
        <v>2.8</v>
      </c>
      <c r="X34" s="96">
        <f t="shared" si="1"/>
        <v>2.8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14688751</v>
      </c>
      <c r="AJ34" s="45">
        <f t="shared" si="7"/>
        <v>1080</v>
      </c>
      <c r="AK34" s="48">
        <f t="shared" si="8"/>
        <v>287.38690792974984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72</v>
      </c>
      <c r="H35" s="155">
        <f t="shared" si="0"/>
        <v>50.70422535211268</v>
      </c>
      <c r="I35" s="155">
        <v>70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8">
        <v>144</v>
      </c>
      <c r="R35" s="158"/>
      <c r="S35" s="158">
        <v>90685790</v>
      </c>
      <c r="T35" s="45">
        <f t="shared" si="4"/>
        <v>4235</v>
      </c>
      <c r="U35" s="46">
        <f t="shared" si="5"/>
        <v>101.64</v>
      </c>
      <c r="V35" s="46">
        <f t="shared" si="6"/>
        <v>4.2350000000000003</v>
      </c>
      <c r="W35" s="96">
        <v>3.9</v>
      </c>
      <c r="X35" s="96">
        <f t="shared" si="1"/>
        <v>3.9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14689871</v>
      </c>
      <c r="AJ35" s="45">
        <f t="shared" si="7"/>
        <v>1120</v>
      </c>
      <c r="AK35" s="48">
        <f t="shared" si="8"/>
        <v>264.46280991735534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122020</v>
      </c>
      <c r="U36" s="46">
        <f t="shared" si="5"/>
        <v>2928.48</v>
      </c>
      <c r="V36" s="46">
        <f t="shared" si="6"/>
        <v>122.02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119">
        <f>SUM(AJ12:AJ35)</f>
        <v>27288</v>
      </c>
      <c r="AK36" s="61">
        <f>$AJ$36/$V36</f>
        <v>223.63546959514835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0.97333333333333349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196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158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197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4" t="s">
        <v>198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161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203" t="s">
        <v>199</v>
      </c>
      <c r="C55" s="203"/>
      <c r="D55" s="203"/>
      <c r="E55" s="203"/>
      <c r="F55" s="203"/>
      <c r="G55" s="203"/>
      <c r="H55" s="203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203" t="s">
        <v>201</v>
      </c>
      <c r="C56" s="203"/>
      <c r="D56" s="203"/>
      <c r="E56" s="203"/>
      <c r="F56" s="203"/>
      <c r="G56" s="203"/>
      <c r="H56" s="203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203" t="s">
        <v>200</v>
      </c>
      <c r="C57" s="204"/>
      <c r="D57" s="204"/>
      <c r="E57" s="204"/>
      <c r="F57" s="204"/>
      <c r="G57" s="204"/>
      <c r="H57" s="204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tr">
        <f>'[2]FEB 6'!$B$54</f>
        <v>TARGET DISCHARGE PRESSURE SET TO 76 PSI @ 7:01 PM TO 8:01 PM AS PER SCHEDULE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162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 t="s">
        <v>202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 t="s">
        <v>163</v>
      </c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 t="s">
        <v>181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"/>
    <protectedRange sqref="R3:W3" name="Range1_16_1_1_1_1_1_1_2_2_2_2_2_2_2_2_2_2_2_2_2_2_2_2_2_2_2_2_2_2_2_1_2_2_2_2_2_2_2_2_2_2_3_2_2_2_2_2_2_2_2_2_2_1_1_1_1_2_2_1_1_1_1_1_1_1_1_1_1_1_1_1_2_1_1_1_1_1_1_2_1_1_1_1_2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24" priority="5" operator="containsText" text="N/A">
      <formula>NOT(ISERROR(SEARCH("N/A",Z12)))</formula>
    </cfRule>
    <cfRule type="cellIs" dxfId="423" priority="17" operator="equal">
      <formula>0</formula>
    </cfRule>
  </conditionalFormatting>
  <conditionalFormatting sqref="Z12:AG35">
    <cfRule type="cellIs" dxfId="422" priority="16" operator="greaterThanOrEqual">
      <formula>1185</formula>
    </cfRule>
  </conditionalFormatting>
  <conditionalFormatting sqref="Z12:AG35">
    <cfRule type="cellIs" dxfId="421" priority="15" operator="between">
      <formula>0.1</formula>
      <formula>1184</formula>
    </cfRule>
  </conditionalFormatting>
  <conditionalFormatting sqref="Z8:Z9 AT12:AT35 AL36:AQ36 AL12:AR35">
    <cfRule type="cellIs" dxfId="420" priority="14" operator="equal">
      <formula>0</formula>
    </cfRule>
  </conditionalFormatting>
  <conditionalFormatting sqref="Z8:Z9 AT12:AT35 AL36:AQ36 AL12:AR35">
    <cfRule type="cellIs" dxfId="419" priority="13" operator="greaterThan">
      <formula>1179</formula>
    </cfRule>
  </conditionalFormatting>
  <conditionalFormatting sqref="Z8:Z9 AT12:AT35 AL36:AQ36 AL12:AR35">
    <cfRule type="cellIs" dxfId="418" priority="12" operator="greaterThan">
      <formula>99</formula>
    </cfRule>
  </conditionalFormatting>
  <conditionalFormatting sqref="Z8:Z9 AT12:AT35 AL36:AQ36 AL12:AR35">
    <cfRule type="cellIs" dxfId="417" priority="11" operator="greaterThan">
      <formula>0.99</formula>
    </cfRule>
  </conditionalFormatting>
  <conditionalFormatting sqref="AD8:AD9">
    <cfRule type="cellIs" dxfId="416" priority="10" operator="equal">
      <formula>0</formula>
    </cfRule>
  </conditionalFormatting>
  <conditionalFormatting sqref="AD8:AD9">
    <cfRule type="cellIs" dxfId="415" priority="9" operator="greaterThan">
      <formula>1179</formula>
    </cfRule>
  </conditionalFormatting>
  <conditionalFormatting sqref="AD8:AD9">
    <cfRule type="cellIs" dxfId="414" priority="8" operator="greaterThan">
      <formula>99</formula>
    </cfRule>
  </conditionalFormatting>
  <conditionalFormatting sqref="AD8:AD9">
    <cfRule type="cellIs" dxfId="413" priority="7" operator="greaterThan">
      <formula>0.99</formula>
    </cfRule>
  </conditionalFormatting>
  <conditionalFormatting sqref="AK12:AK35">
    <cfRule type="cellIs" dxfId="412" priority="6" operator="greaterThan">
      <formula>$AK$8</formula>
    </cfRule>
  </conditionalFormatting>
  <conditionalFormatting sqref="AS12:AS35">
    <cfRule type="containsText" dxfId="411" priority="1" operator="containsText" text="N/A">
      <formula>NOT(ISERROR(SEARCH("N/A",AS12)))</formula>
    </cfRule>
    <cfRule type="cellIs" dxfId="410" priority="4" operator="equal">
      <formula>0</formula>
    </cfRule>
  </conditionalFormatting>
  <conditionalFormatting sqref="AS12:AS35">
    <cfRule type="cellIs" dxfId="409" priority="3" operator="greaterThanOrEqual">
      <formula>1185</formula>
    </cfRule>
  </conditionalFormatting>
  <conditionalFormatting sqref="AS12:AS35">
    <cfRule type="cellIs" dxfId="408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BB87"/>
  <sheetViews>
    <sheetView topLeftCell="A40"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151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43197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27401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'[3]APR 6'!$S$35</f>
        <v>90685790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'[3]APR 6'!$AI$35</f>
        <v>14689871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72</v>
      </c>
      <c r="H12" s="155">
        <f t="shared" ref="H12:H35" si="0">G12/1.42</f>
        <v>50.70422535211268</v>
      </c>
      <c r="I12" s="155">
        <v>70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139</v>
      </c>
      <c r="R12" s="158"/>
      <c r="S12" s="158">
        <v>90689270</v>
      </c>
      <c r="T12" s="45">
        <f>IF(ISBLANK(S12),"-",S12-S11)</f>
        <v>3480</v>
      </c>
      <c r="U12" s="46">
        <f>T12*24/1000</f>
        <v>83.52</v>
      </c>
      <c r="V12" s="46">
        <f>T12/1000</f>
        <v>3.48</v>
      </c>
      <c r="W12" s="96">
        <v>5.6</v>
      </c>
      <c r="X12" s="96">
        <f t="shared" ref="X12:X35" si="1">W12</f>
        <v>5.6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14690972</v>
      </c>
      <c r="AJ12" s="45">
        <f>IF(ISBLANK(AI12),"-",AI12-AI11)</f>
        <v>1101</v>
      </c>
      <c r="AK12" s="48">
        <f>AJ12/V12</f>
        <v>316.37931034482762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73</v>
      </c>
      <c r="H13" s="155">
        <f t="shared" si="0"/>
        <v>51.408450704225352</v>
      </c>
      <c r="I13" s="155">
        <v>70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>
        <v>139</v>
      </c>
      <c r="R13" s="158"/>
      <c r="S13" s="158">
        <v>90693570</v>
      </c>
      <c r="T13" s="45">
        <f t="shared" ref="T13:T35" si="4">IF(ISBLANK(S13),"-",S13-S12)</f>
        <v>4300</v>
      </c>
      <c r="U13" s="46">
        <f t="shared" ref="U13:U36" si="5">T13*24/1000</f>
        <v>103.2</v>
      </c>
      <c r="V13" s="46">
        <f t="shared" ref="V13:V36" si="6">T13/1000</f>
        <v>4.3</v>
      </c>
      <c r="W13" s="96">
        <v>6.8</v>
      </c>
      <c r="X13" s="96">
        <f t="shared" si="1"/>
        <v>6.8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14692072</v>
      </c>
      <c r="AJ13" s="45">
        <f t="shared" ref="AJ13:AJ35" si="7">IF(ISBLANK(AI13),"-",AI13-AI12)</f>
        <v>1100</v>
      </c>
      <c r="AK13" s="48">
        <f t="shared" ref="AK13:AK35" si="8">AJ13/V13</f>
        <v>255.81395348837211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1.02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8</v>
      </c>
      <c r="G14" s="118">
        <v>75</v>
      </c>
      <c r="H14" s="155">
        <f t="shared" si="0"/>
        <v>52.816901408450704</v>
      </c>
      <c r="I14" s="155">
        <v>72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140</v>
      </c>
      <c r="R14" s="158"/>
      <c r="S14" s="158">
        <v>90697918</v>
      </c>
      <c r="T14" s="45">
        <f t="shared" si="4"/>
        <v>4348</v>
      </c>
      <c r="U14" s="46">
        <f t="shared" si="5"/>
        <v>104.352</v>
      </c>
      <c r="V14" s="46">
        <f t="shared" si="6"/>
        <v>4.3479999999999999</v>
      </c>
      <c r="W14" s="96">
        <v>8.1999999999999993</v>
      </c>
      <c r="X14" s="96">
        <f t="shared" si="1"/>
        <v>8.1999999999999993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14693174</v>
      </c>
      <c r="AJ14" s="45">
        <f t="shared" si="7"/>
        <v>1102</v>
      </c>
      <c r="AK14" s="48">
        <f t="shared" si="8"/>
        <v>253.44986200551978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113</v>
      </c>
      <c r="R15" s="158" t="s">
        <v>123</v>
      </c>
      <c r="S15" s="158">
        <v>90702525</v>
      </c>
      <c r="T15" s="45">
        <f t="shared" si="4"/>
        <v>4607</v>
      </c>
      <c r="U15" s="46">
        <f t="shared" si="5"/>
        <v>110.568</v>
      </c>
      <c r="V15" s="46">
        <f t="shared" si="6"/>
        <v>4.6070000000000002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1096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14694265</v>
      </c>
      <c r="AJ15" s="45">
        <f t="shared" si="7"/>
        <v>1091</v>
      </c>
      <c r="AK15" s="48">
        <f t="shared" si="8"/>
        <v>236.8135446060343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122</v>
      </c>
      <c r="R16" s="158"/>
      <c r="S16" s="158">
        <v>90707200</v>
      </c>
      <c r="T16" s="45">
        <f t="shared" si="4"/>
        <v>4675</v>
      </c>
      <c r="U16" s="46">
        <f t="shared" si="5"/>
        <v>112.2</v>
      </c>
      <c r="V16" s="46">
        <f t="shared" si="6"/>
        <v>4.6749999999999998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1147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14695246</v>
      </c>
      <c r="AJ16" s="45">
        <f t="shared" si="7"/>
        <v>981</v>
      </c>
      <c r="AK16" s="48">
        <f t="shared" si="8"/>
        <v>209.83957219251337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134</v>
      </c>
      <c r="R17" s="158"/>
      <c r="S17" s="158">
        <v>90712240</v>
      </c>
      <c r="T17" s="45">
        <f t="shared" si="4"/>
        <v>5040</v>
      </c>
      <c r="U17" s="46">
        <f t="shared" si="5"/>
        <v>120.96</v>
      </c>
      <c r="V17" s="46">
        <f t="shared" si="6"/>
        <v>5.04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14696271</v>
      </c>
      <c r="AJ17" s="45">
        <f t="shared" si="7"/>
        <v>1025</v>
      </c>
      <c r="AK17" s="48">
        <f t="shared" si="8"/>
        <v>203.37301587301587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0.89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81</v>
      </c>
      <c r="H18" s="155">
        <f t="shared" si="0"/>
        <v>57.04225352112676</v>
      </c>
      <c r="I18" s="155">
        <v>80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8">
        <v>136</v>
      </c>
      <c r="R18" s="158"/>
      <c r="S18" s="158">
        <v>90717977</v>
      </c>
      <c r="T18" s="45">
        <f t="shared" si="4"/>
        <v>5737</v>
      </c>
      <c r="U18" s="46">
        <f t="shared" si="5"/>
        <v>137.68799999999999</v>
      </c>
      <c r="V18" s="46">
        <f t="shared" si="6"/>
        <v>5.7370000000000001</v>
      </c>
      <c r="W18" s="96">
        <v>9.4</v>
      </c>
      <c r="X18" s="96">
        <f t="shared" si="1"/>
        <v>9.4</v>
      </c>
      <c r="Y18" s="97" t="s">
        <v>168</v>
      </c>
      <c r="Z18" s="159">
        <v>0</v>
      </c>
      <c r="AA18" s="159">
        <v>1006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14697394</v>
      </c>
      <c r="AJ18" s="45">
        <f t="shared" si="7"/>
        <v>1123</v>
      </c>
      <c r="AK18" s="48">
        <f t="shared" si="8"/>
        <v>195.74690604845739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79</v>
      </c>
      <c r="H19" s="155">
        <f t="shared" si="0"/>
        <v>55.633802816901408</v>
      </c>
      <c r="I19" s="155">
        <v>79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90723954</v>
      </c>
      <c r="T19" s="45">
        <f t="shared" si="4"/>
        <v>5977</v>
      </c>
      <c r="U19" s="46">
        <f>T19*24/1000</f>
        <v>143.44800000000001</v>
      </c>
      <c r="V19" s="46">
        <f t="shared" si="6"/>
        <v>5.9770000000000003</v>
      </c>
      <c r="W19" s="96">
        <v>8.5</v>
      </c>
      <c r="X19" s="96">
        <f t="shared" si="1"/>
        <v>8.5</v>
      </c>
      <c r="Y19" s="97" t="s">
        <v>168</v>
      </c>
      <c r="Z19" s="159">
        <v>0</v>
      </c>
      <c r="AA19" s="159">
        <v>1046</v>
      </c>
      <c r="AB19" s="159">
        <v>0</v>
      </c>
      <c r="AC19" s="159">
        <v>1185</v>
      </c>
      <c r="AD19" s="159">
        <v>1188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14698578</v>
      </c>
      <c r="AJ19" s="45">
        <f t="shared" si="7"/>
        <v>1184</v>
      </c>
      <c r="AK19" s="48">
        <f t="shared" si="8"/>
        <v>198.09268863978585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78</v>
      </c>
      <c r="H20" s="155">
        <f t="shared" si="0"/>
        <v>54.929577464788736</v>
      </c>
      <c r="I20" s="155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130</v>
      </c>
      <c r="R20" s="158"/>
      <c r="S20" s="158">
        <v>90729601</v>
      </c>
      <c r="T20" s="45">
        <f t="shared" si="4"/>
        <v>5647</v>
      </c>
      <c r="U20" s="46">
        <f t="shared" si="5"/>
        <v>135.52799999999999</v>
      </c>
      <c r="V20" s="46">
        <f t="shared" si="6"/>
        <v>5.6470000000000002</v>
      </c>
      <c r="W20" s="96">
        <v>8.1999999999999993</v>
      </c>
      <c r="X20" s="96">
        <f t="shared" si="1"/>
        <v>8.1999999999999993</v>
      </c>
      <c r="Y20" s="97" t="s">
        <v>168</v>
      </c>
      <c r="Z20" s="159">
        <v>0</v>
      </c>
      <c r="AA20" s="159">
        <v>1068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14699797</v>
      </c>
      <c r="AJ20" s="45">
        <f t="shared" si="7"/>
        <v>1219</v>
      </c>
      <c r="AK20" s="48">
        <f t="shared" si="8"/>
        <v>215.86683194616609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77</v>
      </c>
      <c r="H21" s="155">
        <f t="shared" si="0"/>
        <v>54.225352112676056</v>
      </c>
      <c r="I21" s="155">
        <v>76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130</v>
      </c>
      <c r="R21" s="158"/>
      <c r="S21" s="158">
        <v>90733844</v>
      </c>
      <c r="T21" s="45">
        <f t="shared" si="4"/>
        <v>4243</v>
      </c>
      <c r="U21" s="46">
        <f t="shared" si="5"/>
        <v>101.83199999999999</v>
      </c>
      <c r="V21" s="46">
        <f t="shared" si="6"/>
        <v>4.2430000000000003</v>
      </c>
      <c r="W21" s="96">
        <v>7.4</v>
      </c>
      <c r="X21" s="96">
        <f t="shared" si="1"/>
        <v>7.4</v>
      </c>
      <c r="Y21" s="97" t="s">
        <v>168</v>
      </c>
      <c r="Z21" s="159">
        <v>0</v>
      </c>
      <c r="AA21" s="159">
        <v>1067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14701005</v>
      </c>
      <c r="AJ21" s="45">
        <f t="shared" si="7"/>
        <v>1208</v>
      </c>
      <c r="AK21" s="48">
        <f t="shared" si="8"/>
        <v>284.70421871317461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1.05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2</v>
      </c>
      <c r="G22" s="118">
        <v>76</v>
      </c>
      <c r="H22" s="155">
        <f t="shared" si="0"/>
        <v>53.521126760563384</v>
      </c>
      <c r="I22" s="155">
        <v>76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90738361</v>
      </c>
      <c r="T22" s="45">
        <f t="shared" si="4"/>
        <v>4517</v>
      </c>
      <c r="U22" s="46">
        <f t="shared" si="5"/>
        <v>108.408</v>
      </c>
      <c r="V22" s="46">
        <f t="shared" si="6"/>
        <v>4.5170000000000003</v>
      </c>
      <c r="W22" s="96">
        <v>6.7</v>
      </c>
      <c r="X22" s="96">
        <f>W22</f>
        <v>6.7</v>
      </c>
      <c r="Y22" s="97" t="s">
        <v>168</v>
      </c>
      <c r="Z22" s="159">
        <v>0</v>
      </c>
      <c r="AA22" s="159">
        <v>1066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14702228</v>
      </c>
      <c r="AJ22" s="45">
        <f t="shared" si="7"/>
        <v>1223</v>
      </c>
      <c r="AK22" s="48">
        <f t="shared" si="8"/>
        <v>270.75492583573168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1</v>
      </c>
      <c r="G23" s="118">
        <v>76</v>
      </c>
      <c r="H23" s="155">
        <f t="shared" si="0"/>
        <v>53.521126760563384</v>
      </c>
      <c r="I23" s="155">
        <v>76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90742883</v>
      </c>
      <c r="T23" s="45">
        <f t="shared" si="4"/>
        <v>4522</v>
      </c>
      <c r="U23" s="46">
        <f>T23*24/1000</f>
        <v>108.52800000000001</v>
      </c>
      <c r="V23" s="46">
        <f t="shared" si="6"/>
        <v>4.5220000000000002</v>
      </c>
      <c r="W23" s="96">
        <v>6</v>
      </c>
      <c r="X23" s="96">
        <f t="shared" si="1"/>
        <v>6</v>
      </c>
      <c r="Y23" s="97" t="s">
        <v>168</v>
      </c>
      <c r="Z23" s="159">
        <v>0</v>
      </c>
      <c r="AA23" s="159">
        <v>1067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14703421</v>
      </c>
      <c r="AJ23" s="45">
        <f t="shared" si="7"/>
        <v>1193</v>
      </c>
      <c r="AK23" s="48">
        <f t="shared" si="8"/>
        <v>263.82131800088456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0</v>
      </c>
      <c r="G24" s="118">
        <v>76</v>
      </c>
      <c r="H24" s="155">
        <f t="shared" si="0"/>
        <v>53.521126760563384</v>
      </c>
      <c r="I24" s="155">
        <v>75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90747664</v>
      </c>
      <c r="T24" s="45">
        <f t="shared" si="4"/>
        <v>4781</v>
      </c>
      <c r="U24" s="46">
        <f>T24*24/1000</f>
        <v>114.744</v>
      </c>
      <c r="V24" s="46">
        <f t="shared" si="6"/>
        <v>4.7809999999999997</v>
      </c>
      <c r="W24" s="96">
        <v>5.2</v>
      </c>
      <c r="X24" s="96">
        <f t="shared" si="1"/>
        <v>5.2</v>
      </c>
      <c r="Y24" s="97" t="s">
        <v>168</v>
      </c>
      <c r="Z24" s="159">
        <v>0</v>
      </c>
      <c r="AA24" s="159">
        <v>1067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14704641</v>
      </c>
      <c r="AJ24" s="45">
        <f t="shared" si="7"/>
        <v>1220</v>
      </c>
      <c r="AK24" s="48">
        <f t="shared" si="8"/>
        <v>255.17674126751726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76</v>
      </c>
      <c r="H25" s="155">
        <f>G25/1.42</f>
        <v>53.521126760563384</v>
      </c>
      <c r="I25" s="155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90752765</v>
      </c>
      <c r="T25" s="45">
        <f t="shared" si="4"/>
        <v>5101</v>
      </c>
      <c r="U25" s="46">
        <f t="shared" si="5"/>
        <v>122.42400000000001</v>
      </c>
      <c r="V25" s="46">
        <f t="shared" si="6"/>
        <v>5.101</v>
      </c>
      <c r="W25" s="96">
        <v>4.5</v>
      </c>
      <c r="X25" s="96">
        <f t="shared" si="1"/>
        <v>4.5</v>
      </c>
      <c r="Y25" s="97" t="s">
        <v>168</v>
      </c>
      <c r="Z25" s="159">
        <v>0</v>
      </c>
      <c r="AA25" s="159">
        <v>1037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14705847</v>
      </c>
      <c r="AJ25" s="45">
        <f t="shared" si="7"/>
        <v>1206</v>
      </c>
      <c r="AK25" s="48">
        <f t="shared" si="8"/>
        <v>236.42423054303077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0.96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-1</v>
      </c>
      <c r="G26" s="118">
        <v>75</v>
      </c>
      <c r="H26" s="155">
        <f>G26/1.42</f>
        <v>52.816901408450704</v>
      </c>
      <c r="I26" s="155">
        <v>74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90758043</v>
      </c>
      <c r="T26" s="45">
        <f t="shared" si="4"/>
        <v>5278</v>
      </c>
      <c r="U26" s="46">
        <f t="shared" si="5"/>
        <v>126.672</v>
      </c>
      <c r="V26" s="46">
        <f t="shared" si="6"/>
        <v>5.2779999999999996</v>
      </c>
      <c r="W26" s="96">
        <v>4.0999999999999996</v>
      </c>
      <c r="X26" s="96">
        <f t="shared" si="1"/>
        <v>4.0999999999999996</v>
      </c>
      <c r="Y26" s="97" t="s">
        <v>168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14707004</v>
      </c>
      <c r="AJ26" s="45">
        <f t="shared" si="7"/>
        <v>1157</v>
      </c>
      <c r="AK26" s="48">
        <f t="shared" si="8"/>
        <v>219.21182266009853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-2</v>
      </c>
      <c r="G27" s="118">
        <v>75</v>
      </c>
      <c r="H27" s="155">
        <f t="shared" si="0"/>
        <v>52.816901408450704</v>
      </c>
      <c r="I27" s="155">
        <v>73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90763567</v>
      </c>
      <c r="T27" s="45">
        <f t="shared" si="4"/>
        <v>5524</v>
      </c>
      <c r="U27" s="46">
        <f t="shared" si="5"/>
        <v>132.57599999999999</v>
      </c>
      <c r="V27" s="46">
        <f t="shared" si="6"/>
        <v>5.524</v>
      </c>
      <c r="W27" s="96">
        <v>3.6</v>
      </c>
      <c r="X27" s="96">
        <f t="shared" si="1"/>
        <v>3.6</v>
      </c>
      <c r="Y27" s="97" t="s">
        <v>168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14708176</v>
      </c>
      <c r="AJ27" s="45">
        <f>IF(ISBLANK(AI27),"-",AI27-AI26)</f>
        <v>1172</v>
      </c>
      <c r="AK27" s="48">
        <f t="shared" si="8"/>
        <v>212.16509775524983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-3</v>
      </c>
      <c r="G28" s="118">
        <v>75</v>
      </c>
      <c r="H28" s="155">
        <f t="shared" si="0"/>
        <v>52.816901408450704</v>
      </c>
      <c r="I28" s="155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90769129</v>
      </c>
      <c r="T28" s="45">
        <f t="shared" si="4"/>
        <v>5562</v>
      </c>
      <c r="U28" s="46">
        <f t="shared" si="5"/>
        <v>133.488</v>
      </c>
      <c r="V28" s="46">
        <f t="shared" si="6"/>
        <v>5.5620000000000003</v>
      </c>
      <c r="W28" s="96">
        <v>3.2</v>
      </c>
      <c r="X28" s="96">
        <f t="shared" si="1"/>
        <v>3.2</v>
      </c>
      <c r="Y28" s="97" t="s">
        <v>168</v>
      </c>
      <c r="Z28" s="159">
        <v>0</v>
      </c>
      <c r="AA28" s="159">
        <v>1015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14709335</v>
      </c>
      <c r="AJ28" s="45">
        <f t="shared" si="7"/>
        <v>1159</v>
      </c>
      <c r="AK28" s="48">
        <f>AJ27/V28</f>
        <v>210.71556993887089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-3</v>
      </c>
      <c r="G29" s="118">
        <v>75</v>
      </c>
      <c r="H29" s="155">
        <f t="shared" si="0"/>
        <v>52.816901408450704</v>
      </c>
      <c r="I29" s="155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90774767</v>
      </c>
      <c r="T29" s="45">
        <f t="shared" si="4"/>
        <v>5638</v>
      </c>
      <c r="U29" s="46">
        <f t="shared" si="5"/>
        <v>135.31200000000001</v>
      </c>
      <c r="V29" s="46">
        <f t="shared" si="6"/>
        <v>5.6379999999999999</v>
      </c>
      <c r="W29" s="96">
        <v>2.9</v>
      </c>
      <c r="X29" s="96">
        <f t="shared" si="1"/>
        <v>2.9</v>
      </c>
      <c r="Y29" s="97" t="s">
        <v>168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14710497</v>
      </c>
      <c r="AJ29" s="45">
        <f t="shared" si="7"/>
        <v>1162</v>
      </c>
      <c r="AK29" s="48">
        <f>AJ28/V29</f>
        <v>205.56935083362896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1.0900000000000001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-4</v>
      </c>
      <c r="G30" s="118">
        <v>76</v>
      </c>
      <c r="H30" s="155">
        <f t="shared" si="0"/>
        <v>53.521126760563384</v>
      </c>
      <c r="I30" s="155">
        <v>74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90780378</v>
      </c>
      <c r="T30" s="45">
        <f t="shared" si="4"/>
        <v>5611</v>
      </c>
      <c r="U30" s="46">
        <f t="shared" si="5"/>
        <v>134.66399999999999</v>
      </c>
      <c r="V30" s="46">
        <f t="shared" si="6"/>
        <v>5.6109999999999998</v>
      </c>
      <c r="W30" s="96">
        <v>2.6</v>
      </c>
      <c r="X30" s="96">
        <f t="shared" si="1"/>
        <v>2.6</v>
      </c>
      <c r="Y30" s="97" t="s">
        <v>168</v>
      </c>
      <c r="Z30" s="159">
        <v>0</v>
      </c>
      <c r="AA30" s="159">
        <v>1015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14711655</v>
      </c>
      <c r="AJ30" s="45">
        <f t="shared" si="7"/>
        <v>1158</v>
      </c>
      <c r="AK30" s="48">
        <f t="shared" si="8"/>
        <v>206.38032436285869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76</v>
      </c>
      <c r="H31" s="155">
        <f t="shared" si="0"/>
        <v>53.521126760563384</v>
      </c>
      <c r="I31" s="155">
        <v>74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90785849</v>
      </c>
      <c r="T31" s="45">
        <f t="shared" si="4"/>
        <v>5471</v>
      </c>
      <c r="U31" s="46">
        <f t="shared" si="5"/>
        <v>131.304</v>
      </c>
      <c r="V31" s="46">
        <f t="shared" si="6"/>
        <v>5.4710000000000001</v>
      </c>
      <c r="W31" s="96">
        <v>2.2999999999999998</v>
      </c>
      <c r="X31" s="96">
        <f t="shared" si="1"/>
        <v>2.2999999999999998</v>
      </c>
      <c r="Y31" s="97" t="s">
        <v>168</v>
      </c>
      <c r="Z31" s="159">
        <v>0</v>
      </c>
      <c r="AA31" s="159">
        <v>1015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14712804</v>
      </c>
      <c r="AJ31" s="45">
        <f t="shared" si="7"/>
        <v>1149</v>
      </c>
      <c r="AK31" s="48">
        <f t="shared" si="8"/>
        <v>210.01645037470297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-4</v>
      </c>
      <c r="G32" s="118">
        <v>76</v>
      </c>
      <c r="H32" s="155">
        <f t="shared" si="0"/>
        <v>53.521126760563384</v>
      </c>
      <c r="I32" s="155">
        <v>74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90791332</v>
      </c>
      <c r="T32" s="45">
        <f t="shared" si="4"/>
        <v>5483</v>
      </c>
      <c r="U32" s="46">
        <f t="shared" si="5"/>
        <v>131.59200000000001</v>
      </c>
      <c r="V32" s="46">
        <f t="shared" si="6"/>
        <v>5.4829999999999997</v>
      </c>
      <c r="W32" s="96">
        <v>2.1</v>
      </c>
      <c r="X32" s="96">
        <f t="shared" si="1"/>
        <v>2.1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14713949</v>
      </c>
      <c r="AJ32" s="45">
        <f t="shared" si="7"/>
        <v>1145</v>
      </c>
      <c r="AK32" s="48">
        <f t="shared" si="8"/>
        <v>208.82728433339415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78</v>
      </c>
      <c r="H33" s="155">
        <f t="shared" si="0"/>
        <v>54.929577464788736</v>
      </c>
      <c r="I33" s="155">
        <v>74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90797328</v>
      </c>
      <c r="T33" s="45">
        <f t="shared" si="4"/>
        <v>5996</v>
      </c>
      <c r="U33" s="46">
        <f t="shared" si="5"/>
        <v>143.904</v>
      </c>
      <c r="V33" s="46">
        <f t="shared" si="6"/>
        <v>5.9960000000000004</v>
      </c>
      <c r="W33" s="96">
        <v>1.9</v>
      </c>
      <c r="X33" s="96">
        <f t="shared" si="1"/>
        <v>1.9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14715228</v>
      </c>
      <c r="AJ33" s="45">
        <f t="shared" si="7"/>
        <v>1279</v>
      </c>
      <c r="AK33" s="48">
        <f t="shared" si="8"/>
        <v>213.30887258172112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1.1200000000000001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75</v>
      </c>
      <c r="H34" s="155">
        <f t="shared" si="0"/>
        <v>52.816901408450704</v>
      </c>
      <c r="I34" s="155">
        <v>74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130</v>
      </c>
      <c r="R34" s="158"/>
      <c r="S34" s="158">
        <v>90801564</v>
      </c>
      <c r="T34" s="45">
        <f t="shared" si="4"/>
        <v>4236</v>
      </c>
      <c r="U34" s="46">
        <f t="shared" si="5"/>
        <v>101.664</v>
      </c>
      <c r="V34" s="46">
        <f t="shared" si="6"/>
        <v>4.2359999999999998</v>
      </c>
      <c r="W34" s="96">
        <v>2.1</v>
      </c>
      <c r="X34" s="96">
        <f t="shared" si="1"/>
        <v>2.1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1186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14716196</v>
      </c>
      <c r="AJ34" s="45">
        <f t="shared" si="7"/>
        <v>968</v>
      </c>
      <c r="AK34" s="48">
        <f t="shared" si="8"/>
        <v>228.51746931067046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67</v>
      </c>
      <c r="H35" s="155">
        <f t="shared" si="0"/>
        <v>47.183098591549296</v>
      </c>
      <c r="I35" s="155">
        <v>73</v>
      </c>
      <c r="J35" s="41" t="s">
        <v>88</v>
      </c>
      <c r="K35" s="41">
        <f t="shared" si="3"/>
        <v>42.253521126760567</v>
      </c>
      <c r="L35" s="42">
        <f>(G35-5)/1.42</f>
        <v>43.661971830985919</v>
      </c>
      <c r="M35" s="41">
        <f t="shared" si="12"/>
        <v>47.887323943661976</v>
      </c>
      <c r="N35" s="43">
        <v>14</v>
      </c>
      <c r="O35" s="44" t="s">
        <v>116</v>
      </c>
      <c r="P35" s="58">
        <v>11.5</v>
      </c>
      <c r="Q35" s="158">
        <v>147</v>
      </c>
      <c r="R35" s="158"/>
      <c r="S35" s="158">
        <v>90804508</v>
      </c>
      <c r="T35" s="45">
        <f t="shared" si="4"/>
        <v>2944</v>
      </c>
      <c r="U35" s="46">
        <f t="shared" si="5"/>
        <v>70.656000000000006</v>
      </c>
      <c r="V35" s="46">
        <f t="shared" si="6"/>
        <v>2.944</v>
      </c>
      <c r="W35" s="96">
        <v>3.5</v>
      </c>
      <c r="X35" s="96">
        <f t="shared" si="1"/>
        <v>3.5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1188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14717272</v>
      </c>
      <c r="AJ35" s="45">
        <f t="shared" si="7"/>
        <v>1076</v>
      </c>
      <c r="AK35" s="48">
        <f t="shared" si="8"/>
        <v>365.48913043478262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118718</v>
      </c>
      <c r="U36" s="46">
        <f t="shared" si="5"/>
        <v>2849.232</v>
      </c>
      <c r="V36" s="46">
        <f t="shared" si="6"/>
        <v>118.718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27401</v>
      </c>
      <c r="AK36" s="61">
        <f>$AJ$36/$V36</f>
        <v>230.80745969440184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1.0216666666666667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204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205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157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206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4" t="s">
        <v>207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'APR 6'!$B$54</f>
        <v>TARGET DISCHARGE PRESSURE SET TO 78 PSI @ 5:01 PM TO 7:01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'[2]FEB 6'!$B$54</f>
        <v>TARGET DISCHARGE PRESSURE SET TO 76 PSI @ 7:01 PM TO 8:01 PM AS PER SCHEDULE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162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187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163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 t="s">
        <v>181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"/>
    <protectedRange sqref="R3:W3" name="Range1_16_1_1_1_1_1_1_2_2_2_2_2_2_2_2_2_2_2_2_2_2_2_2_2_2_2_2_2_2_2_1_2_2_2_2_2_2_2_2_2_2_3_2_2_2_2_2_2_2_2_2_2_1_1_1_1_2_2_1_1_1_1_1_1_1_1_1_1_1_1_1_2_1_1_1_1_1_1_2_1_1_1_1_2_1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07" priority="5" operator="containsText" text="N/A">
      <formula>NOT(ISERROR(SEARCH("N/A",Z12)))</formula>
    </cfRule>
    <cfRule type="cellIs" dxfId="406" priority="17" operator="equal">
      <formula>0</formula>
    </cfRule>
  </conditionalFormatting>
  <conditionalFormatting sqref="Z12:AG35">
    <cfRule type="cellIs" dxfId="405" priority="16" operator="greaterThanOrEqual">
      <formula>1185</formula>
    </cfRule>
  </conditionalFormatting>
  <conditionalFormatting sqref="Z12:AG35">
    <cfRule type="cellIs" dxfId="404" priority="15" operator="between">
      <formula>0.1</formula>
      <formula>1184</formula>
    </cfRule>
  </conditionalFormatting>
  <conditionalFormatting sqref="Z8:Z9 AT12:AT35 AL36:AQ36 AL12:AR35">
    <cfRule type="cellIs" dxfId="403" priority="14" operator="equal">
      <formula>0</formula>
    </cfRule>
  </conditionalFormatting>
  <conditionalFormatting sqref="Z8:Z9 AT12:AT35 AL36:AQ36 AL12:AR35">
    <cfRule type="cellIs" dxfId="402" priority="13" operator="greaterThan">
      <formula>1179</formula>
    </cfRule>
  </conditionalFormatting>
  <conditionalFormatting sqref="Z8:Z9 AT12:AT35 AL36:AQ36 AL12:AR35">
    <cfRule type="cellIs" dxfId="401" priority="12" operator="greaterThan">
      <formula>99</formula>
    </cfRule>
  </conditionalFormatting>
  <conditionalFormatting sqref="Z8:Z9 AT12:AT35 AL36:AQ36 AL12:AR35">
    <cfRule type="cellIs" dxfId="400" priority="11" operator="greaterThan">
      <formula>0.99</formula>
    </cfRule>
  </conditionalFormatting>
  <conditionalFormatting sqref="AD8:AD9">
    <cfRule type="cellIs" dxfId="399" priority="10" operator="equal">
      <formula>0</formula>
    </cfRule>
  </conditionalFormatting>
  <conditionalFormatting sqref="AD8:AD9">
    <cfRule type="cellIs" dxfId="398" priority="9" operator="greaterThan">
      <formula>1179</formula>
    </cfRule>
  </conditionalFormatting>
  <conditionalFormatting sqref="AD8:AD9">
    <cfRule type="cellIs" dxfId="397" priority="8" operator="greaterThan">
      <formula>99</formula>
    </cfRule>
  </conditionalFormatting>
  <conditionalFormatting sqref="AD8:AD9">
    <cfRule type="cellIs" dxfId="396" priority="7" operator="greaterThan">
      <formula>0.99</formula>
    </cfRule>
  </conditionalFormatting>
  <conditionalFormatting sqref="AK12:AK35">
    <cfRule type="cellIs" dxfId="395" priority="6" operator="greaterThan">
      <formula>$AK$8</formula>
    </cfRule>
  </conditionalFormatting>
  <conditionalFormatting sqref="AS12:AS35">
    <cfRule type="containsText" dxfId="394" priority="1" operator="containsText" text="N/A">
      <formula>NOT(ISERROR(SEARCH("N/A",AS12)))</formula>
    </cfRule>
    <cfRule type="cellIs" dxfId="393" priority="4" operator="equal">
      <formula>0</formula>
    </cfRule>
  </conditionalFormatting>
  <conditionalFormatting sqref="AS12:AS35">
    <cfRule type="cellIs" dxfId="392" priority="3" operator="greaterThanOrEqual">
      <formula>1185</formula>
    </cfRule>
  </conditionalFormatting>
  <conditionalFormatting sqref="AS12:AS35">
    <cfRule type="cellIs" dxfId="391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2:BB87"/>
  <sheetViews>
    <sheetView topLeftCell="A34" zoomScaleNormal="100" workbookViewId="0">
      <selection activeCell="B56" sqref="B56:B57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146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155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193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43198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27169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'[3]APR 7'!S35</f>
        <v>90804508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'[3]APR 7'!AI35</f>
        <v>14717272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68</v>
      </c>
      <c r="H12" s="155">
        <f t="shared" ref="H12:H35" si="0">G12/1.42</f>
        <v>47.887323943661976</v>
      </c>
      <c r="I12" s="155">
        <v>70</v>
      </c>
      <c r="J12" s="41" t="s">
        <v>88</v>
      </c>
      <c r="K12" s="41">
        <f>L12-(2/1.42)</f>
        <v>42.95774647887324</v>
      </c>
      <c r="L12" s="42">
        <f>(G12-5)/1.42</f>
        <v>44.366197183098592</v>
      </c>
      <c r="M12" s="41">
        <f>L12+(6/1.42)</f>
        <v>48.591549295774648</v>
      </c>
      <c r="N12" s="43">
        <v>14</v>
      </c>
      <c r="O12" s="44" t="s">
        <v>89</v>
      </c>
      <c r="P12" s="44">
        <v>11.4</v>
      </c>
      <c r="Q12" s="158">
        <v>145</v>
      </c>
      <c r="R12" s="158"/>
      <c r="S12" s="158">
        <v>90807666</v>
      </c>
      <c r="T12" s="45">
        <f>IF(ISBLANK(S12),"-",S12-S11)</f>
        <v>3158</v>
      </c>
      <c r="U12" s="46">
        <f>T12*24/1000</f>
        <v>75.792000000000002</v>
      </c>
      <c r="V12" s="46">
        <f>T12/1000</f>
        <v>3.1579999999999999</v>
      </c>
      <c r="W12" s="96">
        <v>5.4</v>
      </c>
      <c r="X12" s="96">
        <f t="shared" ref="X12:X35" si="1">W12</f>
        <v>5.4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14718480</v>
      </c>
      <c r="AJ12" s="45">
        <f>IF(ISBLANK(AI12),"-",AI12-AI11)</f>
        <v>1208</v>
      </c>
      <c r="AK12" s="48">
        <f>AJ12/V12</f>
        <v>382.52058264724508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70</v>
      </c>
      <c r="H13" s="155">
        <f t="shared" si="0"/>
        <v>49.295774647887328</v>
      </c>
      <c r="I13" s="155">
        <v>72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144</v>
      </c>
      <c r="R13" s="158"/>
      <c r="S13" s="158">
        <v>90810902</v>
      </c>
      <c r="T13" s="45">
        <f t="shared" ref="T13:T35" si="4">IF(ISBLANK(S13),"-",S13-S12)</f>
        <v>3236</v>
      </c>
      <c r="U13" s="46">
        <f t="shared" ref="U13:U36" si="5">T13*24/1000</f>
        <v>77.664000000000001</v>
      </c>
      <c r="V13" s="46">
        <f t="shared" ref="V13:V36" si="6">T13/1000</f>
        <v>3.2360000000000002</v>
      </c>
      <c r="W13" s="96">
        <v>6.8</v>
      </c>
      <c r="X13" s="96">
        <f t="shared" si="1"/>
        <v>6.8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14719518</v>
      </c>
      <c r="AJ13" s="45">
        <f t="shared" ref="AJ13:AJ35" si="7">IF(ISBLANK(AI13),"-",AI13-AI12)</f>
        <v>1038</v>
      </c>
      <c r="AK13" s="48">
        <f t="shared" ref="AK13:AK35" si="8">AJ13/V13</f>
        <v>320.76637824474659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0.96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72</v>
      </c>
      <c r="H14" s="155">
        <f t="shared" si="0"/>
        <v>50.70422535211268</v>
      </c>
      <c r="I14" s="155">
        <v>74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143</v>
      </c>
      <c r="R14" s="158"/>
      <c r="S14" s="158">
        <v>90815098</v>
      </c>
      <c r="T14" s="45">
        <f t="shared" si="4"/>
        <v>4196</v>
      </c>
      <c r="U14" s="46">
        <f t="shared" si="5"/>
        <v>100.70399999999999</v>
      </c>
      <c r="V14" s="46">
        <f t="shared" si="6"/>
        <v>4.1959999999999997</v>
      </c>
      <c r="W14" s="96">
        <v>8.5</v>
      </c>
      <c r="X14" s="96">
        <f t="shared" si="1"/>
        <v>8.5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14720610</v>
      </c>
      <c r="AJ14" s="45">
        <f t="shared" si="7"/>
        <v>1092</v>
      </c>
      <c r="AK14" s="48">
        <f t="shared" si="8"/>
        <v>260.24785510009536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76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119</v>
      </c>
      <c r="R15" s="158" t="s">
        <v>123</v>
      </c>
      <c r="S15" s="158">
        <v>90819662</v>
      </c>
      <c r="T15" s="45">
        <f t="shared" si="4"/>
        <v>4564</v>
      </c>
      <c r="U15" s="46">
        <f t="shared" si="5"/>
        <v>109.536</v>
      </c>
      <c r="V15" s="46">
        <f t="shared" si="6"/>
        <v>4.5640000000000001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1177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14721654</v>
      </c>
      <c r="AJ15" s="45">
        <f t="shared" si="7"/>
        <v>1044</v>
      </c>
      <c r="AK15" s="48">
        <f t="shared" si="8"/>
        <v>228.74671340929009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78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122</v>
      </c>
      <c r="R16" s="158"/>
      <c r="S16" s="158">
        <v>90824384</v>
      </c>
      <c r="T16" s="45">
        <f t="shared" si="4"/>
        <v>4722</v>
      </c>
      <c r="U16" s="46">
        <f t="shared" si="5"/>
        <v>113.328</v>
      </c>
      <c r="V16" s="46">
        <f t="shared" si="6"/>
        <v>4.7220000000000004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1177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14722650</v>
      </c>
      <c r="AJ16" s="45">
        <f t="shared" si="7"/>
        <v>996</v>
      </c>
      <c r="AK16" s="48">
        <f t="shared" si="8"/>
        <v>210.92757306226173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81</v>
      </c>
      <c r="H17" s="155">
        <f t="shared" si="0"/>
        <v>57.04225352112676</v>
      </c>
      <c r="I17" s="155">
        <v>77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8">
        <v>126</v>
      </c>
      <c r="R17" s="158"/>
      <c r="S17" s="158">
        <v>90829417</v>
      </c>
      <c r="T17" s="45">
        <f t="shared" si="4"/>
        <v>5033</v>
      </c>
      <c r="U17" s="46">
        <f t="shared" si="5"/>
        <v>120.792</v>
      </c>
      <c r="V17" s="46">
        <f t="shared" si="6"/>
        <v>5.0330000000000004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1096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14723655</v>
      </c>
      <c r="AJ17" s="45">
        <f t="shared" si="7"/>
        <v>1005</v>
      </c>
      <c r="AK17" s="48">
        <f t="shared" si="8"/>
        <v>199.68209815219549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9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137</v>
      </c>
      <c r="R18" s="158"/>
      <c r="S18" s="158">
        <v>90834877</v>
      </c>
      <c r="T18" s="45">
        <f t="shared" si="4"/>
        <v>5460</v>
      </c>
      <c r="U18" s="46">
        <f t="shared" si="5"/>
        <v>131.04</v>
      </c>
      <c r="V18" s="46">
        <f t="shared" si="6"/>
        <v>5.46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0</v>
      </c>
      <c r="AC18" s="159">
        <v>1185</v>
      </c>
      <c r="AD18" s="159">
        <v>1126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14724670</v>
      </c>
      <c r="AJ18" s="45">
        <f t="shared" si="7"/>
        <v>1015</v>
      </c>
      <c r="AK18" s="48">
        <f t="shared" si="8"/>
        <v>185.89743589743591</v>
      </c>
      <c r="AL18" s="156">
        <v>0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79</v>
      </c>
      <c r="H19" s="155">
        <f t="shared" si="0"/>
        <v>55.633802816901408</v>
      </c>
      <c r="I19" s="155">
        <v>76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133</v>
      </c>
      <c r="R19" s="158"/>
      <c r="S19" s="158">
        <v>90840866</v>
      </c>
      <c r="T19" s="45">
        <f t="shared" si="4"/>
        <v>5989</v>
      </c>
      <c r="U19" s="46">
        <f>T19*24/1000</f>
        <v>143.73599999999999</v>
      </c>
      <c r="V19" s="46">
        <f t="shared" si="6"/>
        <v>5.9889999999999999</v>
      </c>
      <c r="W19" s="96">
        <v>9.1999999999999993</v>
      </c>
      <c r="X19" s="96">
        <f t="shared" si="1"/>
        <v>9.1999999999999993</v>
      </c>
      <c r="Y19" s="97" t="s">
        <v>168</v>
      </c>
      <c r="Z19" s="159">
        <v>1026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14725838</v>
      </c>
      <c r="AJ19" s="45">
        <f t="shared" si="7"/>
        <v>1168</v>
      </c>
      <c r="AK19" s="48">
        <f t="shared" si="8"/>
        <v>195.02421105359826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129</v>
      </c>
      <c r="R20" s="158"/>
      <c r="S20" s="158">
        <v>90846627</v>
      </c>
      <c r="T20" s="45">
        <f t="shared" si="4"/>
        <v>5761</v>
      </c>
      <c r="U20" s="46">
        <f t="shared" si="5"/>
        <v>138.26400000000001</v>
      </c>
      <c r="V20" s="46">
        <f t="shared" si="6"/>
        <v>5.7610000000000001</v>
      </c>
      <c r="W20" s="96">
        <v>8.6</v>
      </c>
      <c r="X20" s="96">
        <f t="shared" si="1"/>
        <v>8.6</v>
      </c>
      <c r="Y20" s="97" t="s">
        <v>168</v>
      </c>
      <c r="Z20" s="159">
        <v>1046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14726984</v>
      </c>
      <c r="AJ20" s="45">
        <f t="shared" si="7"/>
        <v>1146</v>
      </c>
      <c r="AK20" s="48">
        <f t="shared" si="8"/>
        <v>198.92379795174449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78</v>
      </c>
      <c r="H21" s="155">
        <f t="shared" si="0"/>
        <v>54.929577464788736</v>
      </c>
      <c r="I21" s="155">
        <v>75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131</v>
      </c>
      <c r="R21" s="158"/>
      <c r="S21" s="158">
        <v>90852538</v>
      </c>
      <c r="T21" s="45">
        <f t="shared" si="4"/>
        <v>5911</v>
      </c>
      <c r="U21" s="46">
        <f t="shared" si="5"/>
        <v>141.864</v>
      </c>
      <c r="V21" s="46">
        <f t="shared" si="6"/>
        <v>5.9109999999999996</v>
      </c>
      <c r="W21" s="96">
        <v>8</v>
      </c>
      <c r="X21" s="96">
        <f t="shared" si="1"/>
        <v>8</v>
      </c>
      <c r="Y21" s="97" t="s">
        <v>168</v>
      </c>
      <c r="Z21" s="159">
        <v>1046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14728172</v>
      </c>
      <c r="AJ21" s="45">
        <f t="shared" si="7"/>
        <v>1188</v>
      </c>
      <c r="AK21" s="48">
        <f t="shared" si="8"/>
        <v>200.98122145153107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1.05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78</v>
      </c>
      <c r="H22" s="155">
        <f t="shared" si="0"/>
        <v>54.929577464788736</v>
      </c>
      <c r="I22" s="155">
        <v>76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90858407</v>
      </c>
      <c r="T22" s="45">
        <f t="shared" si="4"/>
        <v>5869</v>
      </c>
      <c r="U22" s="46">
        <f t="shared" si="5"/>
        <v>140.85599999999999</v>
      </c>
      <c r="V22" s="46">
        <f t="shared" si="6"/>
        <v>5.8689999999999998</v>
      </c>
      <c r="W22" s="96">
        <v>7.4</v>
      </c>
      <c r="X22" s="96">
        <f>W22</f>
        <v>7.4</v>
      </c>
      <c r="Y22" s="97" t="s">
        <v>168</v>
      </c>
      <c r="Z22" s="159">
        <v>1047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14729369</v>
      </c>
      <c r="AJ22" s="45">
        <f t="shared" si="7"/>
        <v>1197</v>
      </c>
      <c r="AK22" s="48">
        <f t="shared" si="8"/>
        <v>203.95297324927586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4</v>
      </c>
      <c r="G23" s="118">
        <v>77</v>
      </c>
      <c r="H23" s="155">
        <f t="shared" si="0"/>
        <v>54.225352112676056</v>
      </c>
      <c r="I23" s="155">
        <v>74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90864205</v>
      </c>
      <c r="T23" s="45">
        <f t="shared" si="4"/>
        <v>5798</v>
      </c>
      <c r="U23" s="46">
        <f>T23*24/1000</f>
        <v>139.15199999999999</v>
      </c>
      <c r="V23" s="46">
        <f t="shared" si="6"/>
        <v>5.798</v>
      </c>
      <c r="W23" s="96">
        <v>6.7</v>
      </c>
      <c r="X23" s="96">
        <f t="shared" si="1"/>
        <v>6.7</v>
      </c>
      <c r="Y23" s="97" t="s">
        <v>168</v>
      </c>
      <c r="Z23" s="159">
        <v>1047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14730551</v>
      </c>
      <c r="AJ23" s="45">
        <f t="shared" si="7"/>
        <v>1182</v>
      </c>
      <c r="AK23" s="48">
        <f t="shared" si="8"/>
        <v>203.86340117281821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3</v>
      </c>
      <c r="G24" s="118">
        <v>77</v>
      </c>
      <c r="H24" s="155">
        <f t="shared" si="0"/>
        <v>54.225352112676056</v>
      </c>
      <c r="I24" s="155">
        <v>73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90869955</v>
      </c>
      <c r="T24" s="45">
        <f t="shared" si="4"/>
        <v>5750</v>
      </c>
      <c r="U24" s="46">
        <f>T24*24/1000</f>
        <v>138</v>
      </c>
      <c r="V24" s="46">
        <f t="shared" si="6"/>
        <v>5.75</v>
      </c>
      <c r="W24" s="96">
        <v>6.1</v>
      </c>
      <c r="X24" s="96">
        <f t="shared" si="1"/>
        <v>6.1</v>
      </c>
      <c r="Y24" s="97" t="s">
        <v>168</v>
      </c>
      <c r="Z24" s="159">
        <v>1047</v>
      </c>
      <c r="AA24" s="159">
        <v>0</v>
      </c>
      <c r="AB24" s="159">
        <v>0</v>
      </c>
      <c r="AC24" s="159">
        <v>1185</v>
      </c>
      <c r="AD24" s="159">
        <v>1186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14731751</v>
      </c>
      <c r="AJ24" s="45">
        <f t="shared" si="7"/>
        <v>1200</v>
      </c>
      <c r="AK24" s="48">
        <f t="shared" si="8"/>
        <v>208.69565217391303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2</v>
      </c>
      <c r="G25" s="118">
        <v>77</v>
      </c>
      <c r="H25" s="155">
        <f>G25/1.42</f>
        <v>54.225352112676056</v>
      </c>
      <c r="I25" s="155">
        <v>74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90875927</v>
      </c>
      <c r="T25" s="45">
        <f t="shared" si="4"/>
        <v>5972</v>
      </c>
      <c r="U25" s="46">
        <f t="shared" si="5"/>
        <v>143.328</v>
      </c>
      <c r="V25" s="46">
        <f t="shared" si="6"/>
        <v>5.9720000000000004</v>
      </c>
      <c r="W25" s="96">
        <v>5.5</v>
      </c>
      <c r="X25" s="96">
        <f t="shared" si="1"/>
        <v>5.5</v>
      </c>
      <c r="Y25" s="97" t="s">
        <v>168</v>
      </c>
      <c r="Z25" s="159">
        <v>1047</v>
      </c>
      <c r="AA25" s="159">
        <v>0</v>
      </c>
      <c r="AB25" s="159">
        <v>0</v>
      </c>
      <c r="AC25" s="159">
        <v>1185</v>
      </c>
      <c r="AD25" s="159">
        <v>1188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14732985</v>
      </c>
      <c r="AJ25" s="45">
        <f t="shared" si="7"/>
        <v>1234</v>
      </c>
      <c r="AK25" s="48">
        <f t="shared" si="8"/>
        <v>206.63094440723376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78</v>
      </c>
      <c r="H26" s="155">
        <f>G26/1.42</f>
        <v>54.929577464788736</v>
      </c>
      <c r="I26" s="155">
        <v>74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90881504</v>
      </c>
      <c r="T26" s="45">
        <f t="shared" si="4"/>
        <v>5577</v>
      </c>
      <c r="U26" s="46">
        <f t="shared" si="5"/>
        <v>133.84800000000001</v>
      </c>
      <c r="V26" s="46">
        <f t="shared" si="6"/>
        <v>5.577</v>
      </c>
      <c r="W26" s="96">
        <v>5</v>
      </c>
      <c r="X26" s="96">
        <f t="shared" si="1"/>
        <v>5</v>
      </c>
      <c r="Y26" s="97" t="s">
        <v>168</v>
      </c>
      <c r="Z26" s="159">
        <v>1047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14734144</v>
      </c>
      <c r="AJ26" s="45">
        <f t="shared" si="7"/>
        <v>1159</v>
      </c>
      <c r="AK26" s="48">
        <f t="shared" si="8"/>
        <v>207.81782320243857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78</v>
      </c>
      <c r="H27" s="155">
        <f t="shared" si="0"/>
        <v>54.929577464788736</v>
      </c>
      <c r="I27" s="155">
        <v>74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127</v>
      </c>
      <c r="R27" s="158"/>
      <c r="S27" s="158">
        <v>90887163</v>
      </c>
      <c r="T27" s="45">
        <f t="shared" si="4"/>
        <v>5659</v>
      </c>
      <c r="U27" s="46">
        <f t="shared" si="5"/>
        <v>135.816</v>
      </c>
      <c r="V27" s="46">
        <f t="shared" si="6"/>
        <v>5.6589999999999998</v>
      </c>
      <c r="W27" s="96">
        <v>4.5</v>
      </c>
      <c r="X27" s="96">
        <f t="shared" si="1"/>
        <v>4.5</v>
      </c>
      <c r="Y27" s="97" t="s">
        <v>168</v>
      </c>
      <c r="Z27" s="159">
        <v>1047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14735301</v>
      </c>
      <c r="AJ27" s="45">
        <f>IF(ISBLANK(AI27),"-",AI27-AI26)</f>
        <v>1157</v>
      </c>
      <c r="AK27" s="48">
        <f t="shared" si="8"/>
        <v>204.45308358367203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76</v>
      </c>
      <c r="H28" s="155">
        <f t="shared" si="0"/>
        <v>53.521126760563384</v>
      </c>
      <c r="I28" s="155">
        <v>73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90892814</v>
      </c>
      <c r="T28" s="45">
        <f t="shared" si="4"/>
        <v>5651</v>
      </c>
      <c r="U28" s="46">
        <f t="shared" si="5"/>
        <v>135.624</v>
      </c>
      <c r="V28" s="46">
        <f t="shared" si="6"/>
        <v>5.6509999999999998</v>
      </c>
      <c r="W28" s="96">
        <v>4</v>
      </c>
      <c r="X28" s="96">
        <f t="shared" si="1"/>
        <v>4</v>
      </c>
      <c r="Y28" s="97" t="s">
        <v>168</v>
      </c>
      <c r="Z28" s="159">
        <v>1015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14736464</v>
      </c>
      <c r="AJ28" s="45">
        <f t="shared" si="7"/>
        <v>1163</v>
      </c>
      <c r="AK28" s="48">
        <f>AJ27/V28</f>
        <v>204.74252344717749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76</v>
      </c>
      <c r="H29" s="155">
        <f t="shared" si="0"/>
        <v>53.521126760563384</v>
      </c>
      <c r="I29" s="155">
        <v>73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90898478</v>
      </c>
      <c r="T29" s="45">
        <f t="shared" si="4"/>
        <v>5664</v>
      </c>
      <c r="U29" s="46">
        <f t="shared" si="5"/>
        <v>135.93600000000001</v>
      </c>
      <c r="V29" s="46">
        <f t="shared" si="6"/>
        <v>5.6639999999999997</v>
      </c>
      <c r="W29" s="96">
        <v>3.6</v>
      </c>
      <c r="X29" s="96">
        <f t="shared" si="1"/>
        <v>3.6</v>
      </c>
      <c r="Y29" s="97" t="s">
        <v>168</v>
      </c>
      <c r="Z29" s="159">
        <v>1015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14737630</v>
      </c>
      <c r="AJ29" s="45">
        <f t="shared" si="7"/>
        <v>1166</v>
      </c>
      <c r="AK29" s="48">
        <f>AJ28/V29</f>
        <v>205.33192090395482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0.97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76</v>
      </c>
      <c r="H30" s="155">
        <f t="shared" si="0"/>
        <v>53.521126760563384</v>
      </c>
      <c r="I30" s="155">
        <v>72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90904088</v>
      </c>
      <c r="T30" s="45">
        <f t="shared" si="4"/>
        <v>5610</v>
      </c>
      <c r="U30" s="46">
        <f t="shared" si="5"/>
        <v>134.63999999999999</v>
      </c>
      <c r="V30" s="46">
        <f t="shared" si="6"/>
        <v>5.61</v>
      </c>
      <c r="W30" s="96">
        <v>3.3</v>
      </c>
      <c r="X30" s="96">
        <f t="shared" si="1"/>
        <v>3.3</v>
      </c>
      <c r="Y30" s="97" t="s">
        <v>168</v>
      </c>
      <c r="Z30" s="159">
        <v>1016</v>
      </c>
      <c r="AA30" s="159">
        <v>0</v>
      </c>
      <c r="AB30" s="159">
        <v>0</v>
      </c>
      <c r="AC30" s="159">
        <v>1185</v>
      </c>
      <c r="AD30" s="159">
        <v>1186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14738781</v>
      </c>
      <c r="AJ30" s="45">
        <f t="shared" si="7"/>
        <v>1151</v>
      </c>
      <c r="AK30" s="48">
        <f t="shared" si="8"/>
        <v>205.1693404634581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77</v>
      </c>
      <c r="H31" s="155">
        <f t="shared" si="0"/>
        <v>54.225352112676056</v>
      </c>
      <c r="I31" s="155">
        <v>72</v>
      </c>
      <c r="J31" s="41" t="s">
        <v>88</v>
      </c>
      <c r="K31" s="41">
        <f t="shared" si="3"/>
        <v>50.70422535211268</v>
      </c>
      <c r="L31" s="42">
        <f t="shared" si="13"/>
        <v>52.112676056338032</v>
      </c>
      <c r="M31" s="41">
        <f t="shared" si="12"/>
        <v>56.338028169014088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90909652</v>
      </c>
      <c r="T31" s="45">
        <f t="shared" si="4"/>
        <v>5564</v>
      </c>
      <c r="U31" s="46">
        <f t="shared" si="5"/>
        <v>133.536</v>
      </c>
      <c r="V31" s="46">
        <f t="shared" si="6"/>
        <v>5.5640000000000001</v>
      </c>
      <c r="W31" s="96">
        <v>3</v>
      </c>
      <c r="X31" s="96">
        <f t="shared" si="1"/>
        <v>3</v>
      </c>
      <c r="Y31" s="97" t="s">
        <v>168</v>
      </c>
      <c r="Z31" s="159">
        <v>1015</v>
      </c>
      <c r="AA31" s="159">
        <v>0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14739942</v>
      </c>
      <c r="AJ31" s="45">
        <f t="shared" si="7"/>
        <v>1161</v>
      </c>
      <c r="AK31" s="48">
        <f t="shared" si="8"/>
        <v>208.66283249460818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77</v>
      </c>
      <c r="H32" s="155">
        <f t="shared" si="0"/>
        <v>54.225352112676056</v>
      </c>
      <c r="I32" s="155">
        <v>72</v>
      </c>
      <c r="J32" s="41" t="s">
        <v>88</v>
      </c>
      <c r="K32" s="41">
        <f t="shared" si="3"/>
        <v>50.70422535211268</v>
      </c>
      <c r="L32" s="42">
        <f t="shared" si="13"/>
        <v>52.112676056338032</v>
      </c>
      <c r="M32" s="41">
        <f t="shared" si="12"/>
        <v>56.338028169014088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90915072</v>
      </c>
      <c r="T32" s="45">
        <f t="shared" si="4"/>
        <v>5420</v>
      </c>
      <c r="U32" s="46">
        <f t="shared" si="5"/>
        <v>130.08000000000001</v>
      </c>
      <c r="V32" s="46">
        <f t="shared" si="6"/>
        <v>5.42</v>
      </c>
      <c r="W32" s="96">
        <v>2.7</v>
      </c>
      <c r="X32" s="96">
        <f t="shared" si="1"/>
        <v>2.7</v>
      </c>
      <c r="Y32" s="97" t="s">
        <v>168</v>
      </c>
      <c r="Z32" s="159">
        <v>1015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14741078</v>
      </c>
      <c r="AJ32" s="45">
        <f t="shared" si="7"/>
        <v>1136</v>
      </c>
      <c r="AK32" s="48">
        <f t="shared" si="8"/>
        <v>209.59409594095942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-3</v>
      </c>
      <c r="G33" s="118">
        <v>77</v>
      </c>
      <c r="H33" s="155">
        <f t="shared" si="0"/>
        <v>54.225352112676056</v>
      </c>
      <c r="I33" s="155">
        <v>72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130</v>
      </c>
      <c r="R33" s="158"/>
      <c r="S33" s="158">
        <v>90920854</v>
      </c>
      <c r="T33" s="45">
        <f t="shared" si="4"/>
        <v>5782</v>
      </c>
      <c r="U33" s="46">
        <f t="shared" si="5"/>
        <v>138.768</v>
      </c>
      <c r="V33" s="46">
        <f t="shared" si="6"/>
        <v>5.782</v>
      </c>
      <c r="W33" s="96">
        <v>2.6</v>
      </c>
      <c r="X33" s="96">
        <f t="shared" si="1"/>
        <v>2.6</v>
      </c>
      <c r="Y33" s="97" t="s">
        <v>168</v>
      </c>
      <c r="Z33" s="159">
        <v>1015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14742256</v>
      </c>
      <c r="AJ33" s="45">
        <f t="shared" si="7"/>
        <v>1178</v>
      </c>
      <c r="AK33" s="48">
        <f t="shared" si="8"/>
        <v>203.73573158076789</v>
      </c>
      <c r="AL33" s="156">
        <v>1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0</v>
      </c>
      <c r="G34" s="118">
        <v>74</v>
      </c>
      <c r="H34" s="155">
        <f t="shared" si="0"/>
        <v>52.112676056338032</v>
      </c>
      <c r="I34" s="155">
        <v>72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8">
        <v>139</v>
      </c>
      <c r="R34" s="158"/>
      <c r="S34" s="158">
        <v>90925711</v>
      </c>
      <c r="T34" s="45">
        <f t="shared" si="4"/>
        <v>4857</v>
      </c>
      <c r="U34" s="46">
        <f t="shared" si="5"/>
        <v>116.568</v>
      </c>
      <c r="V34" s="46">
        <f t="shared" si="6"/>
        <v>4.8570000000000002</v>
      </c>
      <c r="W34" s="96">
        <v>3.2</v>
      </c>
      <c r="X34" s="96">
        <f t="shared" si="1"/>
        <v>3.2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14743349</v>
      </c>
      <c r="AJ34" s="45">
        <f t="shared" si="7"/>
        <v>1093</v>
      </c>
      <c r="AK34" s="48">
        <f t="shared" si="8"/>
        <v>225.03603047148445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75</v>
      </c>
      <c r="H35" s="155">
        <f t="shared" si="0"/>
        <v>52.816901408450704</v>
      </c>
      <c r="I35" s="155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137</v>
      </c>
      <c r="R35" s="158"/>
      <c r="S35" s="158">
        <v>90930461</v>
      </c>
      <c r="T35" s="45">
        <f t="shared" si="4"/>
        <v>4750</v>
      </c>
      <c r="U35" s="46">
        <f t="shared" si="5"/>
        <v>114</v>
      </c>
      <c r="V35" s="46">
        <f t="shared" si="6"/>
        <v>4.75</v>
      </c>
      <c r="W35" s="96">
        <v>4.3</v>
      </c>
      <c r="X35" s="96">
        <f t="shared" si="1"/>
        <v>4.3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14744441</v>
      </c>
      <c r="AJ35" s="45">
        <f t="shared" si="7"/>
        <v>1092</v>
      </c>
      <c r="AK35" s="48">
        <f t="shared" si="8"/>
        <v>229.89473684210526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125953</v>
      </c>
      <c r="U36" s="46">
        <f t="shared" si="5"/>
        <v>3022.8719999999998</v>
      </c>
      <c r="V36" s="46">
        <f t="shared" si="6"/>
        <v>125.953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27169</v>
      </c>
      <c r="AK36" s="61">
        <f>$AJ$36/$V36</f>
        <v>215.70744642842965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1.0049999999999999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208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209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210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'APR 6'!$B$54</f>
        <v>TARGET DISCHARGE PRESSURE SET TO 78 PSI @ 5:01 PM TO 7:01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211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/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"/>
    <protectedRange sqref="R3:W3" name="Range1_16_1_1_1_1_1_1_2_2_2_2_2_2_2_2_2_2_2_2_2_2_2_2_2_2_2_2_2_2_2_1_2_2_2_2_2_2_2_2_2_2_3_2_2_2_2_2_2_2_2_2_2_1_1_1_1_2_2_1_1_1_1_1_1_1_1_1_1_1_1_1_2_1_1_1_1_1_1_2_1_1_1_1_2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4:W4" name="Range1_16_1_1_1_1_1_1_2_2_2_2_2_2_2_2_2_2_2_2_2_2_2_2_2_2_2_2_2_2_2_1_2_2_2_2_2_2_2_2_2_2_3_2_2_2_2_2_2_2_2_2_2_1_1_1_1_2_2_1_1_1_1_1_1_1_1_1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90" priority="5" operator="containsText" text="N/A">
      <formula>NOT(ISERROR(SEARCH("N/A",Z12)))</formula>
    </cfRule>
    <cfRule type="cellIs" dxfId="389" priority="17" operator="equal">
      <formula>0</formula>
    </cfRule>
  </conditionalFormatting>
  <conditionalFormatting sqref="Z12:AG35">
    <cfRule type="cellIs" dxfId="388" priority="16" operator="greaterThanOrEqual">
      <formula>1185</formula>
    </cfRule>
  </conditionalFormatting>
  <conditionalFormatting sqref="Z12:AG35">
    <cfRule type="cellIs" dxfId="387" priority="15" operator="between">
      <formula>0.1</formula>
      <formula>1184</formula>
    </cfRule>
  </conditionalFormatting>
  <conditionalFormatting sqref="Z8:Z9 AT12:AT35 AL36:AQ36 AL12:AR35">
    <cfRule type="cellIs" dxfId="386" priority="14" operator="equal">
      <formula>0</formula>
    </cfRule>
  </conditionalFormatting>
  <conditionalFormatting sqref="Z8:Z9 AT12:AT35 AL36:AQ36 AL12:AR35">
    <cfRule type="cellIs" dxfId="385" priority="13" operator="greaterThan">
      <formula>1179</formula>
    </cfRule>
  </conditionalFormatting>
  <conditionalFormatting sqref="Z8:Z9 AT12:AT35 AL36:AQ36 AL12:AR35">
    <cfRule type="cellIs" dxfId="384" priority="12" operator="greaterThan">
      <formula>99</formula>
    </cfRule>
  </conditionalFormatting>
  <conditionalFormatting sqref="Z8:Z9 AT12:AT35 AL36:AQ36 AL12:AR35">
    <cfRule type="cellIs" dxfId="383" priority="11" operator="greaterThan">
      <formula>0.99</formula>
    </cfRule>
  </conditionalFormatting>
  <conditionalFormatting sqref="AD8:AD9">
    <cfRule type="cellIs" dxfId="382" priority="10" operator="equal">
      <formula>0</formula>
    </cfRule>
  </conditionalFormatting>
  <conditionalFormatting sqref="AD8:AD9">
    <cfRule type="cellIs" dxfId="381" priority="9" operator="greaterThan">
      <formula>1179</formula>
    </cfRule>
  </conditionalFormatting>
  <conditionalFormatting sqref="AD8:AD9">
    <cfRule type="cellIs" dxfId="380" priority="8" operator="greaterThan">
      <formula>99</formula>
    </cfRule>
  </conditionalFormatting>
  <conditionalFormatting sqref="AD8:AD9">
    <cfRule type="cellIs" dxfId="379" priority="7" operator="greaterThan">
      <formula>0.99</formula>
    </cfRule>
  </conditionalFormatting>
  <conditionalFormatting sqref="AK12:AK35">
    <cfRule type="cellIs" dxfId="378" priority="6" operator="greaterThan">
      <formula>$AK$8</formula>
    </cfRule>
  </conditionalFormatting>
  <conditionalFormatting sqref="AS12:AS35">
    <cfRule type="containsText" dxfId="377" priority="1" operator="containsText" text="N/A">
      <formula>NOT(ISERROR(SEARCH("N/A",AS12)))</formula>
    </cfRule>
    <cfRule type="cellIs" dxfId="376" priority="4" operator="equal">
      <formula>0</formula>
    </cfRule>
  </conditionalFormatting>
  <conditionalFormatting sqref="AS12:AS35">
    <cfRule type="cellIs" dxfId="375" priority="3" operator="greaterThanOrEqual">
      <formula>1185</formula>
    </cfRule>
  </conditionalFormatting>
  <conditionalFormatting sqref="AS12:AS35">
    <cfRule type="cellIs" dxfId="374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2:BB87"/>
  <sheetViews>
    <sheetView topLeftCell="A37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46" t="s">
        <v>148</v>
      </c>
      <c r="S3" s="247"/>
      <c r="T3" s="247"/>
      <c r="U3" s="247"/>
      <c r="V3" s="247"/>
      <c r="W3" s="248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46" t="s">
        <v>215</v>
      </c>
      <c r="S4" s="247"/>
      <c r="T4" s="247"/>
      <c r="U4" s="247"/>
      <c r="V4" s="247"/>
      <c r="W4" s="248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46" t="s">
        <v>149</v>
      </c>
      <c r="S5" s="247"/>
      <c r="T5" s="247"/>
      <c r="U5" s="247"/>
      <c r="V5" s="247"/>
      <c r="W5" s="248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43" t="s">
        <v>6</v>
      </c>
      <c r="C6" s="245"/>
      <c r="D6" s="249" t="s">
        <v>7</v>
      </c>
      <c r="E6" s="250"/>
      <c r="F6" s="250"/>
      <c r="G6" s="250"/>
      <c r="H6" s="250"/>
      <c r="I6" s="250"/>
      <c r="J6" s="251"/>
      <c r="K6" s="87"/>
      <c r="L6" s="87"/>
      <c r="M6" s="196"/>
      <c r="N6" s="252">
        <v>41686</v>
      </c>
      <c r="O6" s="253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54" t="s">
        <v>8</v>
      </c>
      <c r="C7" s="255"/>
      <c r="D7" s="254" t="s">
        <v>9</v>
      </c>
      <c r="E7" s="256"/>
      <c r="F7" s="256"/>
      <c r="G7" s="256"/>
      <c r="H7" s="256"/>
      <c r="I7" s="255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54" t="s">
        <v>15</v>
      </c>
      <c r="S7" s="256"/>
      <c r="T7" s="256"/>
      <c r="U7" s="256"/>
      <c r="V7" s="255"/>
      <c r="W7" s="254" t="s">
        <v>16</v>
      </c>
      <c r="X7" s="255"/>
      <c r="Y7" s="99" t="s">
        <v>17</v>
      </c>
      <c r="Z7" s="254" t="s">
        <v>18</v>
      </c>
      <c r="AA7" s="255"/>
      <c r="AB7" s="254" t="s">
        <v>19</v>
      </c>
      <c r="AC7" s="255"/>
      <c r="AD7" s="254" t="s">
        <v>20</v>
      </c>
      <c r="AE7" s="255"/>
      <c r="AF7" s="254" t="s">
        <v>21</v>
      </c>
      <c r="AG7" s="255"/>
      <c r="AH7" s="99" t="s">
        <v>22</v>
      </c>
      <c r="AI7" s="99" t="s">
        <v>23</v>
      </c>
      <c r="AJ7" s="99" t="s">
        <v>24</v>
      </c>
      <c r="AK7" s="99" t="s">
        <v>25</v>
      </c>
      <c r="AL7" s="254" t="s">
        <v>26</v>
      </c>
      <c r="AM7" s="256"/>
      <c r="AN7" s="256"/>
      <c r="AO7" s="256"/>
      <c r="AP7" s="256"/>
      <c r="AQ7" s="255"/>
      <c r="AR7" s="254" t="s">
        <v>27</v>
      </c>
      <c r="AS7" s="256"/>
      <c r="AT7" s="255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57">
        <v>43199</v>
      </c>
      <c r="C8" s="258"/>
      <c r="D8" s="259" t="s">
        <v>29</v>
      </c>
      <c r="E8" s="260"/>
      <c r="F8" s="260"/>
      <c r="G8" s="260"/>
      <c r="H8" s="260"/>
      <c r="I8" s="261"/>
      <c r="J8" s="28"/>
      <c r="K8" s="259" t="s">
        <v>29</v>
      </c>
      <c r="L8" s="260"/>
      <c r="M8" s="261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59" t="s">
        <v>33</v>
      </c>
      <c r="X8" s="261"/>
      <c r="Y8" s="30" t="s">
        <v>34</v>
      </c>
      <c r="Z8" s="262">
        <v>0</v>
      </c>
      <c r="AA8" s="263"/>
      <c r="AB8" s="264" t="s">
        <v>35</v>
      </c>
      <c r="AC8" s="265"/>
      <c r="AD8" s="262">
        <v>1185</v>
      </c>
      <c r="AE8" s="263"/>
      <c r="AF8" s="266">
        <v>800</v>
      </c>
      <c r="AG8" s="267"/>
      <c r="AH8" s="28"/>
      <c r="AI8" s="30">
        <f>AI35-AI11</f>
        <v>27222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268" t="s">
        <v>39</v>
      </c>
      <c r="C10" s="269"/>
      <c r="D10" s="268" t="s">
        <v>40</v>
      </c>
      <c r="E10" s="270"/>
      <c r="F10" s="269"/>
      <c r="G10" s="268" t="s">
        <v>41</v>
      </c>
      <c r="H10" s="270"/>
      <c r="I10" s="269"/>
      <c r="J10" s="271" t="s">
        <v>42</v>
      </c>
      <c r="K10" s="268" t="s">
        <v>43</v>
      </c>
      <c r="L10" s="270"/>
      <c r="M10" s="269"/>
      <c r="N10" s="99" t="s">
        <v>44</v>
      </c>
      <c r="O10" s="273" t="s">
        <v>45</v>
      </c>
      <c r="P10" s="33" t="s">
        <v>46</v>
      </c>
      <c r="Q10" s="275" t="s">
        <v>47</v>
      </c>
      <c r="R10" s="275" t="s">
        <v>48</v>
      </c>
      <c r="S10" s="34" t="s">
        <v>49</v>
      </c>
      <c r="T10" s="282" t="s">
        <v>50</v>
      </c>
      <c r="U10" s="283"/>
      <c r="V10" s="284"/>
      <c r="W10" s="197" t="s">
        <v>51</v>
      </c>
      <c r="X10" s="197" t="s">
        <v>52</v>
      </c>
      <c r="Y10" s="288" t="s">
        <v>53</v>
      </c>
      <c r="Z10" s="289" t="s">
        <v>54</v>
      </c>
      <c r="AA10" s="290"/>
      <c r="AB10" s="290"/>
      <c r="AC10" s="290"/>
      <c r="AD10" s="290"/>
      <c r="AE10" s="290"/>
      <c r="AF10" s="290"/>
      <c r="AG10" s="291"/>
      <c r="AH10" s="195" t="s">
        <v>55</v>
      </c>
      <c r="AI10" s="195" t="s">
        <v>56</v>
      </c>
      <c r="AJ10" s="277" t="s">
        <v>57</v>
      </c>
      <c r="AK10" s="292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275" t="s">
        <v>66</v>
      </c>
      <c r="AU10" s="197" t="s">
        <v>67</v>
      </c>
      <c r="AV10" s="277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272"/>
      <c r="K11" s="197" t="s">
        <v>75</v>
      </c>
      <c r="L11" s="197" t="s">
        <v>75</v>
      </c>
      <c r="M11" s="197" t="s">
        <v>75</v>
      </c>
      <c r="N11" s="28" t="s">
        <v>29</v>
      </c>
      <c r="O11" s="274"/>
      <c r="P11" s="28" t="s">
        <v>29</v>
      </c>
      <c r="Q11" s="276"/>
      <c r="R11" s="276"/>
      <c r="S11" s="1">
        <f>'APR 8'!S35</f>
        <v>90930461</v>
      </c>
      <c r="T11" s="285"/>
      <c r="U11" s="286"/>
      <c r="V11" s="287"/>
      <c r="W11" s="197" t="s">
        <v>75</v>
      </c>
      <c r="X11" s="197" t="s">
        <v>75</v>
      </c>
      <c r="Y11" s="288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'APR 8'!AI35</f>
        <v>14744441</v>
      </c>
      <c r="AJ11" s="277"/>
      <c r="AK11" s="293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276"/>
      <c r="AU11" s="194" t="s">
        <v>85</v>
      </c>
      <c r="AV11" s="277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70</v>
      </c>
      <c r="H12" s="155">
        <f t="shared" ref="H12:H35" si="0">G12/1.42</f>
        <v>49.295774647887328</v>
      </c>
      <c r="I12" s="155">
        <v>68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143</v>
      </c>
      <c r="R12" s="158"/>
      <c r="S12" s="158">
        <v>90934333</v>
      </c>
      <c r="T12" s="45">
        <f>IF(ISBLANK(S12),"-",S12-S11)</f>
        <v>3872</v>
      </c>
      <c r="U12" s="46">
        <f>T12*24/1000</f>
        <v>92.927999999999997</v>
      </c>
      <c r="V12" s="46">
        <f>T12/1000</f>
        <v>3.8719999999999999</v>
      </c>
      <c r="W12" s="96">
        <v>5.4</v>
      </c>
      <c r="X12" s="96">
        <f t="shared" ref="X12:X35" si="1">W12</f>
        <v>5.4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14745548</v>
      </c>
      <c r="AJ12" s="45">
        <f>IF(ISBLANK(AI12),"-",AI12-AI11)</f>
        <v>1107</v>
      </c>
      <c r="AK12" s="48">
        <f>AJ12/V12</f>
        <v>285.89876033057851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73</v>
      </c>
      <c r="H13" s="155">
        <f t="shared" si="0"/>
        <v>51.408450704225352</v>
      </c>
      <c r="I13" s="155">
        <v>70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>
        <v>141</v>
      </c>
      <c r="R13" s="158"/>
      <c r="S13" s="158">
        <v>90938484</v>
      </c>
      <c r="T13" s="45">
        <f t="shared" ref="T13:T35" si="4">IF(ISBLANK(S13),"-",S13-S12)</f>
        <v>4151</v>
      </c>
      <c r="U13" s="46">
        <f t="shared" ref="U13:U36" si="5">T13*24/1000</f>
        <v>99.623999999999995</v>
      </c>
      <c r="V13" s="46">
        <f t="shared" ref="V13:V36" si="6">T13/1000</f>
        <v>4.1509999999999998</v>
      </c>
      <c r="W13" s="96">
        <v>6.9</v>
      </c>
      <c r="X13" s="96">
        <f t="shared" si="1"/>
        <v>6.9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14746658</v>
      </c>
      <c r="AJ13" s="45">
        <f t="shared" ref="AJ13:AJ35" si="7">IF(ISBLANK(AI13),"-",AI13-AI12)</f>
        <v>1110</v>
      </c>
      <c r="AK13" s="48">
        <f t="shared" ref="AK13:AK35" si="8">AJ13/V13</f>
        <v>267.40544447121175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7</v>
      </c>
      <c r="G14" s="118">
        <v>75</v>
      </c>
      <c r="H14" s="155">
        <f t="shared" si="0"/>
        <v>52.816901408450704</v>
      </c>
      <c r="I14" s="155">
        <v>73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140</v>
      </c>
      <c r="R14" s="158"/>
      <c r="S14" s="158">
        <v>90942725</v>
      </c>
      <c r="T14" s="45">
        <f t="shared" si="4"/>
        <v>4241</v>
      </c>
      <c r="U14" s="46">
        <f t="shared" si="5"/>
        <v>101.78400000000001</v>
      </c>
      <c r="V14" s="46">
        <f t="shared" si="6"/>
        <v>4.2409999999999997</v>
      </c>
      <c r="W14" s="96">
        <v>8.5</v>
      </c>
      <c r="X14" s="96">
        <f t="shared" si="1"/>
        <v>8.5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14747764</v>
      </c>
      <c r="AJ14" s="45">
        <f t="shared" si="7"/>
        <v>1106</v>
      </c>
      <c r="AK14" s="48">
        <f t="shared" si="8"/>
        <v>260.78755010610706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128</v>
      </c>
      <c r="R15" s="158" t="s">
        <v>123</v>
      </c>
      <c r="S15" s="158">
        <v>90947167</v>
      </c>
      <c r="T15" s="45">
        <f t="shared" si="4"/>
        <v>4442</v>
      </c>
      <c r="U15" s="46">
        <f t="shared" si="5"/>
        <v>106.608</v>
      </c>
      <c r="V15" s="46">
        <f t="shared" si="6"/>
        <v>4.4420000000000002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1117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14748819</v>
      </c>
      <c r="AJ15" s="45">
        <f t="shared" si="7"/>
        <v>1055</v>
      </c>
      <c r="AK15" s="48">
        <f t="shared" si="8"/>
        <v>237.50562809545249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9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126</v>
      </c>
      <c r="R16" s="158"/>
      <c r="S16" s="158">
        <v>90952142</v>
      </c>
      <c r="T16" s="45">
        <f t="shared" si="4"/>
        <v>4975</v>
      </c>
      <c r="U16" s="46">
        <f t="shared" si="5"/>
        <v>119.4</v>
      </c>
      <c r="V16" s="46">
        <f t="shared" si="6"/>
        <v>4.9749999999999996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1147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14749837</v>
      </c>
      <c r="AJ16" s="45">
        <f t="shared" si="7"/>
        <v>1018</v>
      </c>
      <c r="AK16" s="48">
        <f t="shared" si="8"/>
        <v>204.62311557788945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82</v>
      </c>
      <c r="H17" s="155">
        <f t="shared" si="0"/>
        <v>57.74647887323944</v>
      </c>
      <c r="I17" s="155">
        <v>80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8">
        <v>129</v>
      </c>
      <c r="R17" s="158"/>
      <c r="S17" s="158">
        <v>90957078</v>
      </c>
      <c r="T17" s="45">
        <f t="shared" si="4"/>
        <v>4936</v>
      </c>
      <c r="U17" s="46">
        <f t="shared" si="5"/>
        <v>118.464</v>
      </c>
      <c r="V17" s="46">
        <f t="shared" si="6"/>
        <v>4.9359999999999999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1086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14750818</v>
      </c>
      <c r="AJ17" s="45">
        <f t="shared" si="7"/>
        <v>981</v>
      </c>
      <c r="AK17" s="48">
        <f t="shared" si="8"/>
        <v>198.74392220421393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 t="s">
        <v>212</v>
      </c>
      <c r="E18" s="155" t="e">
        <f t="shared" si="2"/>
        <v>#VALUE!</v>
      </c>
      <c r="F18" s="155">
        <v>8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 t="s">
        <v>212</v>
      </c>
      <c r="R18" s="158"/>
      <c r="S18" s="158">
        <v>90962639</v>
      </c>
      <c r="T18" s="45">
        <f t="shared" si="4"/>
        <v>5561</v>
      </c>
      <c r="U18" s="46">
        <f t="shared" si="5"/>
        <v>133.464</v>
      </c>
      <c r="V18" s="46">
        <f t="shared" si="6"/>
        <v>5.5609999999999999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0</v>
      </c>
      <c r="AC18" s="159">
        <v>1185</v>
      </c>
      <c r="AD18" s="159">
        <v>1147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14751854</v>
      </c>
      <c r="AJ18" s="45">
        <f t="shared" si="7"/>
        <v>1036</v>
      </c>
      <c r="AK18" s="48">
        <f t="shared" si="8"/>
        <v>186.29742852005035</v>
      </c>
      <c r="AL18" s="156">
        <v>0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133</v>
      </c>
      <c r="R19" s="158"/>
      <c r="S19" s="158">
        <v>90968615</v>
      </c>
      <c r="T19" s="45">
        <f t="shared" si="4"/>
        <v>5976</v>
      </c>
      <c r="U19" s="46">
        <f>T19*24/1000</f>
        <v>143.42400000000001</v>
      </c>
      <c r="V19" s="46">
        <f t="shared" si="6"/>
        <v>5.976</v>
      </c>
      <c r="W19" s="96">
        <v>9.1999999999999993</v>
      </c>
      <c r="X19" s="96">
        <f t="shared" si="1"/>
        <v>9.1999999999999993</v>
      </c>
      <c r="Y19" s="97" t="s">
        <v>168</v>
      </c>
      <c r="Z19" s="159">
        <v>0</v>
      </c>
      <c r="AA19" s="159">
        <v>1025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14753011</v>
      </c>
      <c r="AJ19" s="45">
        <f t="shared" si="7"/>
        <v>1157</v>
      </c>
      <c r="AK19" s="48">
        <f t="shared" si="8"/>
        <v>193.60776439089693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78</v>
      </c>
      <c r="H20" s="155">
        <f t="shared" si="0"/>
        <v>54.929577464788736</v>
      </c>
      <c r="I20" s="155">
        <v>75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132</v>
      </c>
      <c r="R20" s="158"/>
      <c r="S20" s="158">
        <v>90974615</v>
      </c>
      <c r="T20" s="45">
        <f t="shared" si="4"/>
        <v>6000</v>
      </c>
      <c r="U20" s="46">
        <f t="shared" si="5"/>
        <v>144</v>
      </c>
      <c r="V20" s="46">
        <f t="shared" si="6"/>
        <v>6</v>
      </c>
      <c r="W20" s="96">
        <v>8.6999999999999993</v>
      </c>
      <c r="X20" s="96">
        <f t="shared" si="1"/>
        <v>8.6999999999999993</v>
      </c>
      <c r="Y20" s="97" t="s">
        <v>168</v>
      </c>
      <c r="Z20" s="159">
        <v>0</v>
      </c>
      <c r="AA20" s="159">
        <v>1027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14754195</v>
      </c>
      <c r="AJ20" s="45">
        <f t="shared" si="7"/>
        <v>1184</v>
      </c>
      <c r="AK20" s="48">
        <f t="shared" si="8"/>
        <v>197.33333333333334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78</v>
      </c>
      <c r="H21" s="155">
        <f t="shared" si="0"/>
        <v>54.929577464788736</v>
      </c>
      <c r="I21" s="155">
        <v>77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134</v>
      </c>
      <c r="R21" s="158"/>
      <c r="S21" s="158">
        <v>90980630</v>
      </c>
      <c r="T21" s="45">
        <f t="shared" si="4"/>
        <v>6015</v>
      </c>
      <c r="U21" s="46">
        <f t="shared" si="5"/>
        <v>144.36000000000001</v>
      </c>
      <c r="V21" s="46">
        <f t="shared" si="6"/>
        <v>6.0149999999999997</v>
      </c>
      <c r="W21" s="96">
        <v>8.1</v>
      </c>
      <c r="X21" s="96">
        <f t="shared" si="1"/>
        <v>8.1</v>
      </c>
      <c r="Y21" s="97" t="s">
        <v>168</v>
      </c>
      <c r="Z21" s="159">
        <v>0</v>
      </c>
      <c r="AA21" s="159">
        <v>1026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14755385</v>
      </c>
      <c r="AJ21" s="45">
        <f t="shared" si="7"/>
        <v>1190</v>
      </c>
      <c r="AK21" s="48">
        <f t="shared" si="8"/>
        <v>197.8387364921031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1.05</v>
      </c>
      <c r="AV21" s="50" t="s">
        <v>127</v>
      </c>
      <c r="BB21" s="137" t="s">
        <v>203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77</v>
      </c>
      <c r="H22" s="155">
        <f t="shared" si="0"/>
        <v>54.225352112676056</v>
      </c>
      <c r="I22" s="155">
        <v>75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134</v>
      </c>
      <c r="R22" s="158"/>
      <c r="S22" s="158">
        <v>90986523</v>
      </c>
      <c r="T22" s="45">
        <f t="shared" si="4"/>
        <v>5893</v>
      </c>
      <c r="U22" s="46">
        <f t="shared" si="5"/>
        <v>141.43199999999999</v>
      </c>
      <c r="V22" s="46">
        <f t="shared" si="6"/>
        <v>5.8929999999999998</v>
      </c>
      <c r="W22" s="96">
        <v>7.5</v>
      </c>
      <c r="X22" s="96">
        <f>W22</f>
        <v>7.5</v>
      </c>
      <c r="Y22" s="97" t="s">
        <v>168</v>
      </c>
      <c r="Z22" s="159">
        <v>0</v>
      </c>
      <c r="AA22" s="159">
        <v>1027</v>
      </c>
      <c r="AB22" s="159">
        <v>0</v>
      </c>
      <c r="AC22" s="159">
        <v>1185</v>
      </c>
      <c r="AD22" s="159">
        <v>1186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14756585</v>
      </c>
      <c r="AJ22" s="45">
        <f t="shared" si="7"/>
        <v>1200</v>
      </c>
      <c r="AK22" s="48">
        <f t="shared" si="8"/>
        <v>203.63142711691839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129</v>
      </c>
      <c r="R23" s="158"/>
      <c r="S23" s="158">
        <v>90992517</v>
      </c>
      <c r="T23" s="45">
        <f t="shared" si="4"/>
        <v>5994</v>
      </c>
      <c r="U23" s="46">
        <f>T23*24/1000</f>
        <v>143.85599999999999</v>
      </c>
      <c r="V23" s="46">
        <f t="shared" si="6"/>
        <v>5.9939999999999998</v>
      </c>
      <c r="W23" s="96">
        <v>7</v>
      </c>
      <c r="X23" s="96">
        <f t="shared" si="1"/>
        <v>7</v>
      </c>
      <c r="Y23" s="97" t="s">
        <v>168</v>
      </c>
      <c r="Z23" s="159">
        <v>0</v>
      </c>
      <c r="AA23" s="159">
        <v>1026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14757774</v>
      </c>
      <c r="AJ23" s="45">
        <f t="shared" si="7"/>
        <v>1189</v>
      </c>
      <c r="AK23" s="48">
        <f t="shared" si="8"/>
        <v>198.36503169836504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160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4</v>
      </c>
      <c r="G24" s="118">
        <v>77</v>
      </c>
      <c r="H24" s="155">
        <f t="shared" si="0"/>
        <v>54.225352112676056</v>
      </c>
      <c r="I24" s="155">
        <v>75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90998479</v>
      </c>
      <c r="T24" s="45">
        <f t="shared" si="4"/>
        <v>5962</v>
      </c>
      <c r="U24" s="46">
        <f>T24*24/1000</f>
        <v>143.08799999999999</v>
      </c>
      <c r="V24" s="46">
        <f t="shared" si="6"/>
        <v>5.9619999999999997</v>
      </c>
      <c r="W24" s="96">
        <v>6.3</v>
      </c>
      <c r="X24" s="96">
        <f t="shared" si="1"/>
        <v>6.3</v>
      </c>
      <c r="Y24" s="97" t="s">
        <v>168</v>
      </c>
      <c r="Z24" s="159">
        <v>0</v>
      </c>
      <c r="AA24" s="159">
        <v>1048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14758985</v>
      </c>
      <c r="AJ24" s="45">
        <f t="shared" si="7"/>
        <v>1211</v>
      </c>
      <c r="AK24" s="48">
        <f t="shared" si="8"/>
        <v>203.11975847031198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3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91004290</v>
      </c>
      <c r="T25" s="45">
        <f t="shared" si="4"/>
        <v>5811</v>
      </c>
      <c r="U25" s="46">
        <f t="shared" si="5"/>
        <v>139.464</v>
      </c>
      <c r="V25" s="46">
        <f t="shared" si="6"/>
        <v>5.8109999999999999</v>
      </c>
      <c r="W25" s="96">
        <v>5.6</v>
      </c>
      <c r="X25" s="96">
        <f t="shared" si="1"/>
        <v>5.6</v>
      </c>
      <c r="Y25" s="97" t="s">
        <v>168</v>
      </c>
      <c r="Z25" s="159">
        <v>0</v>
      </c>
      <c r="AA25" s="159">
        <v>1046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14760187</v>
      </c>
      <c r="AJ25" s="45">
        <f t="shared" si="7"/>
        <v>1202</v>
      </c>
      <c r="AK25" s="48">
        <f t="shared" si="8"/>
        <v>206.84907933230082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2</v>
      </c>
      <c r="G26" s="118">
        <v>77</v>
      </c>
      <c r="H26" s="155">
        <f>G26/1.42</f>
        <v>54.225352112676056</v>
      </c>
      <c r="I26" s="155">
        <v>74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91009976</v>
      </c>
      <c r="T26" s="45">
        <f t="shared" si="4"/>
        <v>5686</v>
      </c>
      <c r="U26" s="46">
        <f t="shared" si="5"/>
        <v>136.464</v>
      </c>
      <c r="V26" s="46">
        <f t="shared" si="6"/>
        <v>5.6859999999999999</v>
      </c>
      <c r="W26" s="96">
        <v>5.2</v>
      </c>
      <c r="X26" s="96">
        <f t="shared" si="1"/>
        <v>5.2</v>
      </c>
      <c r="Y26" s="97" t="s">
        <v>168</v>
      </c>
      <c r="Z26" s="159">
        <v>0</v>
      </c>
      <c r="AA26" s="159">
        <v>1016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14761356</v>
      </c>
      <c r="AJ26" s="45">
        <f t="shared" si="7"/>
        <v>1169</v>
      </c>
      <c r="AK26" s="48">
        <f t="shared" si="8"/>
        <v>205.59268378473445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76</v>
      </c>
      <c r="H27" s="155">
        <f t="shared" si="0"/>
        <v>53.521126760563384</v>
      </c>
      <c r="I27" s="155">
        <v>74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91015608</v>
      </c>
      <c r="T27" s="45">
        <f t="shared" si="4"/>
        <v>5632</v>
      </c>
      <c r="U27" s="46">
        <f t="shared" si="5"/>
        <v>135.16800000000001</v>
      </c>
      <c r="V27" s="46">
        <f t="shared" si="6"/>
        <v>5.6319999999999997</v>
      </c>
      <c r="W27" s="96">
        <v>4.8</v>
      </c>
      <c r="X27" s="96">
        <f t="shared" si="1"/>
        <v>4.8</v>
      </c>
      <c r="Y27" s="97" t="s">
        <v>168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14762506</v>
      </c>
      <c r="AJ27" s="45">
        <f>IF(ISBLANK(AI27),"-",AI27-AI26)</f>
        <v>1150</v>
      </c>
      <c r="AK27" s="48">
        <f t="shared" si="8"/>
        <v>204.19034090909093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75</v>
      </c>
      <c r="H28" s="155">
        <f t="shared" si="0"/>
        <v>52.816901408450704</v>
      </c>
      <c r="I28" s="155">
        <v>74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91021323</v>
      </c>
      <c r="T28" s="45">
        <f t="shared" si="4"/>
        <v>5715</v>
      </c>
      <c r="U28" s="46">
        <f t="shared" si="5"/>
        <v>137.16</v>
      </c>
      <c r="V28" s="46">
        <f t="shared" si="6"/>
        <v>5.7149999999999999</v>
      </c>
      <c r="W28" s="96">
        <v>4.4000000000000004</v>
      </c>
      <c r="X28" s="96">
        <f t="shared" si="1"/>
        <v>4.4000000000000004</v>
      </c>
      <c r="Y28" s="97" t="s">
        <v>168</v>
      </c>
      <c r="Z28" s="159">
        <v>0</v>
      </c>
      <c r="AA28" s="159">
        <v>1015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14763679</v>
      </c>
      <c r="AJ28" s="45">
        <f t="shared" si="7"/>
        <v>1173</v>
      </c>
      <c r="AK28" s="48">
        <f>AJ27/V28</f>
        <v>201.22484689413824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75</v>
      </c>
      <c r="H29" s="155">
        <f t="shared" si="0"/>
        <v>52.816901408450704</v>
      </c>
      <c r="I29" s="155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91027021</v>
      </c>
      <c r="T29" s="45">
        <f t="shared" si="4"/>
        <v>5698</v>
      </c>
      <c r="U29" s="46">
        <f t="shared" si="5"/>
        <v>136.75200000000001</v>
      </c>
      <c r="V29" s="46">
        <f t="shared" si="6"/>
        <v>5.6980000000000004</v>
      </c>
      <c r="W29" s="96">
        <v>3.8</v>
      </c>
      <c r="X29" s="96">
        <f t="shared" si="1"/>
        <v>3.8</v>
      </c>
      <c r="Y29" s="97" t="s">
        <v>168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14764837</v>
      </c>
      <c r="AJ29" s="45">
        <f t="shared" si="7"/>
        <v>1158</v>
      </c>
      <c r="AK29" s="48">
        <f>AJ28/V29</f>
        <v>205.86170586170584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1">
        <v>1.07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75</v>
      </c>
      <c r="H30" s="155">
        <f t="shared" si="0"/>
        <v>52.816901408450704</v>
      </c>
      <c r="I30" s="155">
        <v>74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91032684</v>
      </c>
      <c r="T30" s="45">
        <f t="shared" si="4"/>
        <v>5663</v>
      </c>
      <c r="U30" s="46">
        <f t="shared" si="5"/>
        <v>135.91200000000001</v>
      </c>
      <c r="V30" s="46">
        <f t="shared" si="6"/>
        <v>5.6630000000000003</v>
      </c>
      <c r="W30" s="96">
        <v>3.4</v>
      </c>
      <c r="X30" s="96">
        <f t="shared" si="1"/>
        <v>3.4</v>
      </c>
      <c r="Y30" s="97" t="s">
        <v>168</v>
      </c>
      <c r="Z30" s="159">
        <v>0</v>
      </c>
      <c r="AA30" s="159">
        <v>1016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14765999</v>
      </c>
      <c r="AJ30" s="45">
        <f t="shared" si="7"/>
        <v>1162</v>
      </c>
      <c r="AK30" s="48">
        <f t="shared" si="8"/>
        <v>205.19159456118663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-3</v>
      </c>
      <c r="G31" s="118">
        <v>75</v>
      </c>
      <c r="H31" s="155">
        <f t="shared" si="0"/>
        <v>52.816901408450704</v>
      </c>
      <c r="I31" s="155">
        <v>73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91038343</v>
      </c>
      <c r="T31" s="45">
        <f t="shared" si="4"/>
        <v>5659</v>
      </c>
      <c r="U31" s="46">
        <f t="shared" si="5"/>
        <v>135.816</v>
      </c>
      <c r="V31" s="46">
        <f t="shared" si="6"/>
        <v>5.6589999999999998</v>
      </c>
      <c r="W31" s="96">
        <v>3.1</v>
      </c>
      <c r="X31" s="96">
        <f t="shared" si="1"/>
        <v>3.1</v>
      </c>
      <c r="Y31" s="97" t="s">
        <v>168</v>
      </c>
      <c r="Z31" s="159">
        <v>0</v>
      </c>
      <c r="AA31" s="159">
        <v>1016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14767156</v>
      </c>
      <c r="AJ31" s="45">
        <f t="shared" si="7"/>
        <v>1157</v>
      </c>
      <c r="AK31" s="48">
        <f t="shared" si="8"/>
        <v>204.45308358367203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278" t="s">
        <v>115</v>
      </c>
      <c r="AZ31" s="278"/>
      <c r="BB31" s="74" t="s">
        <v>193</v>
      </c>
    </row>
    <row r="32" spans="1:54" x14ac:dyDescent="0.25">
      <c r="B32" s="40">
        <v>2.8333333333333299</v>
      </c>
      <c r="C32" s="40">
        <v>0.875</v>
      </c>
      <c r="D32" s="157" t="s">
        <v>212</v>
      </c>
      <c r="E32" s="155" t="e">
        <f t="shared" si="2"/>
        <v>#VALUE!</v>
      </c>
      <c r="F32" s="155">
        <v>-4</v>
      </c>
      <c r="G32" s="118">
        <v>75</v>
      </c>
      <c r="H32" s="155">
        <f t="shared" si="0"/>
        <v>52.816901408450704</v>
      </c>
      <c r="I32" s="155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 t="s">
        <v>212</v>
      </c>
      <c r="R32" s="158"/>
      <c r="S32" s="158">
        <v>91043917</v>
      </c>
      <c r="T32" s="45">
        <f t="shared" si="4"/>
        <v>5574</v>
      </c>
      <c r="U32" s="46">
        <f t="shared" si="5"/>
        <v>133.77600000000001</v>
      </c>
      <c r="V32" s="46">
        <f t="shared" si="6"/>
        <v>5.5739999999999998</v>
      </c>
      <c r="W32" s="96">
        <v>2.7</v>
      </c>
      <c r="X32" s="96">
        <f t="shared" si="1"/>
        <v>2.7</v>
      </c>
      <c r="Y32" s="97" t="s">
        <v>168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14768316</v>
      </c>
      <c r="AJ32" s="45">
        <f t="shared" si="7"/>
        <v>1160</v>
      </c>
      <c r="AK32" s="48">
        <f t="shared" si="8"/>
        <v>208.10907786149983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77</v>
      </c>
      <c r="H33" s="155">
        <f t="shared" si="0"/>
        <v>54.225352112676056</v>
      </c>
      <c r="I33" s="155">
        <v>75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91049537</v>
      </c>
      <c r="T33" s="45">
        <f t="shared" si="4"/>
        <v>5620</v>
      </c>
      <c r="U33" s="46">
        <f t="shared" si="5"/>
        <v>134.88</v>
      </c>
      <c r="V33" s="46">
        <f t="shared" si="6"/>
        <v>5.62</v>
      </c>
      <c r="W33" s="96">
        <v>2.5</v>
      </c>
      <c r="X33" s="96">
        <f t="shared" si="1"/>
        <v>2.5</v>
      </c>
      <c r="Y33" s="97" t="s">
        <v>168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14769496</v>
      </c>
      <c r="AJ33" s="45">
        <f t="shared" si="7"/>
        <v>1180</v>
      </c>
      <c r="AK33" s="48">
        <f t="shared" si="8"/>
        <v>209.96441281138789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173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2</v>
      </c>
      <c r="G34" s="118">
        <v>75</v>
      </c>
      <c r="H34" s="155">
        <f t="shared" si="0"/>
        <v>52.816901408450704</v>
      </c>
      <c r="I34" s="155">
        <v>78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134</v>
      </c>
      <c r="R34" s="158"/>
      <c r="S34" s="158">
        <v>91054684</v>
      </c>
      <c r="T34" s="45">
        <f t="shared" si="4"/>
        <v>5147</v>
      </c>
      <c r="U34" s="46">
        <f t="shared" si="5"/>
        <v>123.52800000000001</v>
      </c>
      <c r="V34" s="46">
        <f t="shared" si="6"/>
        <v>5.1470000000000002</v>
      </c>
      <c r="W34" s="96">
        <v>2.9</v>
      </c>
      <c r="X34" s="96">
        <f t="shared" si="1"/>
        <v>2.9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14770593</v>
      </c>
      <c r="AJ34" s="45">
        <f t="shared" si="7"/>
        <v>1097</v>
      </c>
      <c r="AK34" s="48">
        <f t="shared" si="8"/>
        <v>213.13386438702156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177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5</v>
      </c>
      <c r="G35" s="118">
        <v>74</v>
      </c>
      <c r="H35" s="155">
        <f t="shared" si="0"/>
        <v>52.112676056338032</v>
      </c>
      <c r="I35" s="155">
        <v>79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>
        <v>136</v>
      </c>
      <c r="R35" s="158"/>
      <c r="S35" s="158">
        <v>91059425</v>
      </c>
      <c r="T35" s="45">
        <f t="shared" si="4"/>
        <v>4741</v>
      </c>
      <c r="U35" s="46">
        <f t="shared" si="5"/>
        <v>113.78400000000001</v>
      </c>
      <c r="V35" s="46">
        <f t="shared" si="6"/>
        <v>4.7409999999999997</v>
      </c>
      <c r="W35" s="96">
        <v>3.5</v>
      </c>
      <c r="X35" s="96">
        <f t="shared" si="1"/>
        <v>3.5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14771663</v>
      </c>
      <c r="AJ35" s="45">
        <f t="shared" si="7"/>
        <v>1070</v>
      </c>
      <c r="AK35" s="48">
        <f t="shared" si="8"/>
        <v>225.69078253533013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205" t="s">
        <v>215</v>
      </c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279" t="s">
        <v>118</v>
      </c>
      <c r="O36" s="280"/>
      <c r="P36" s="281"/>
      <c r="Q36" s="101"/>
      <c r="R36" s="101"/>
      <c r="S36" s="101"/>
      <c r="T36" s="60">
        <f>SUM(T12:T35)</f>
        <v>128964</v>
      </c>
      <c r="U36" s="46">
        <f t="shared" si="5"/>
        <v>3095.136</v>
      </c>
      <c r="V36" s="46">
        <f t="shared" si="6"/>
        <v>128.964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27222</v>
      </c>
      <c r="AK36" s="61">
        <f>$AJ$36/$V36</f>
        <v>211.08216246394343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1.0283333333333333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9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0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0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6"/>
      <c r="D46" s="166"/>
      <c r="E46" s="166"/>
      <c r="F46" s="166"/>
      <c r="G46" s="166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00" t="s">
        <v>192</v>
      </c>
      <c r="C47" s="201"/>
      <c r="D47" s="201"/>
      <c r="E47" s="201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4"/>
      <c r="D48" s="184"/>
      <c r="E48" s="184"/>
      <c r="F48" s="163"/>
      <c r="G48" s="163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157</v>
      </c>
      <c r="C49" s="144"/>
      <c r="D49" s="144"/>
      <c r="E49" s="144"/>
      <c r="F49" s="131"/>
      <c r="G49" s="131"/>
      <c r="H49" s="162"/>
      <c r="I49" s="162"/>
      <c r="J49" s="162"/>
      <c r="K49" s="162"/>
      <c r="L49" s="162"/>
      <c r="M49" s="162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213</v>
      </c>
      <c r="C50" s="144"/>
      <c r="D50" s="144"/>
      <c r="E50" s="144"/>
      <c r="F50" s="131"/>
      <c r="G50" s="131"/>
      <c r="H50" s="162"/>
      <c r="I50" s="162"/>
      <c r="J50" s="162"/>
      <c r="K50" s="162"/>
      <c r="L50" s="162"/>
      <c r="M50" s="162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214</v>
      </c>
      <c r="C51" s="121"/>
      <c r="D51" s="115"/>
      <c r="E51" s="115"/>
      <c r="F51" s="115"/>
      <c r="G51" s="115"/>
      <c r="H51" s="162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159</v>
      </c>
      <c r="C52" s="184"/>
      <c r="D52" s="184"/>
      <c r="E52" s="184"/>
      <c r="F52" s="184"/>
      <c r="G52" s="115"/>
      <c r="H52" s="115"/>
      <c r="I52" s="115"/>
      <c r="J52" s="115"/>
      <c r="K52" s="115"/>
      <c r="L52" s="115"/>
      <c r="M52" s="115"/>
      <c r="N52" s="165"/>
      <c r="O52" s="165"/>
      <c r="P52" s="165"/>
      <c r="Q52" s="165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tr">
        <f>'APR 6'!$B$54</f>
        <v>TARGET DISCHARGE PRESSURE SET TO 78 PSI @ 5:01 PM TO 7:01 PM AS PER SCHEDULE</v>
      </c>
      <c r="C53" s="184"/>
      <c r="D53" s="184"/>
      <c r="E53" s="184"/>
      <c r="F53" s="184"/>
      <c r="G53" s="184"/>
      <c r="H53" s="184"/>
      <c r="I53" s="184"/>
      <c r="J53" s="171"/>
      <c r="K53" s="168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'[2]FEB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1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162</v>
      </c>
      <c r="C55" s="154"/>
      <c r="D55" s="154"/>
      <c r="E55" s="154"/>
      <c r="F55" s="154"/>
      <c r="G55" s="154"/>
      <c r="H55" s="154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187</v>
      </c>
      <c r="C56" s="154"/>
      <c r="D56" s="154"/>
      <c r="E56" s="154"/>
      <c r="F56" s="154"/>
      <c r="G56" s="154"/>
      <c r="H56" s="154"/>
      <c r="I56" s="154"/>
      <c r="J56" s="154"/>
      <c r="K56" s="168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4" t="s">
        <v>181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4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4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4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E12:F35 H12:I35 AF12:AH35 T12:V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"/>
    <protectedRange sqref="R3:W3" name="Range1_16_1_1_1_1_1_1_2_2_2_2_2_2_2_2_2_2_2_2_2_2_2_2_2_2_2_2_2_2_2_1_2_2_2_2_2_2_2_2_2_2_3_2_2_2_2_2_2_2_2_2_2_1_1_1_1_2_2_1_1_1_1_1_1_1_1_1_1_1_1_1_2_1_1_1_1_1_1_2_1_1_1_1_2_1_1"/>
    <protectedRange sqref="R4:W4" name="Range1_16_1_1_1_1_1_1_2_2_2_2_2_2_2_2_2_2_2_2_2_2_2_2_2_2_2_2_2_2_2_1_2_2_2_2_2_2_2_2_2_2_3_2_2_2_2_2_2_2_2_2_2_1_1_1_1_2_2_1_1_1_1_1_1_1_1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73" priority="5" operator="containsText" text="N/A">
      <formula>NOT(ISERROR(SEARCH("N/A",Z12)))</formula>
    </cfRule>
    <cfRule type="cellIs" dxfId="372" priority="17" operator="equal">
      <formula>0</formula>
    </cfRule>
  </conditionalFormatting>
  <conditionalFormatting sqref="Z12:AG35">
    <cfRule type="cellIs" dxfId="371" priority="16" operator="greaterThanOrEqual">
      <formula>1185</formula>
    </cfRule>
  </conditionalFormatting>
  <conditionalFormatting sqref="Z12:AG35">
    <cfRule type="cellIs" dxfId="370" priority="15" operator="between">
      <formula>0.1</formula>
      <formula>1184</formula>
    </cfRule>
  </conditionalFormatting>
  <conditionalFormatting sqref="Z8:Z9 AT12:AT35 AL36:AQ36 AL12:AR35">
    <cfRule type="cellIs" dxfId="369" priority="14" operator="equal">
      <formula>0</formula>
    </cfRule>
  </conditionalFormatting>
  <conditionalFormatting sqref="Z8:Z9 AT12:AT35 AL36:AQ36 AL12:AR35">
    <cfRule type="cellIs" dxfId="368" priority="13" operator="greaterThan">
      <formula>1179</formula>
    </cfRule>
  </conditionalFormatting>
  <conditionalFormatting sqref="Z8:Z9 AT12:AT35 AL36:AQ36 AL12:AR35">
    <cfRule type="cellIs" dxfId="367" priority="12" operator="greaterThan">
      <formula>99</formula>
    </cfRule>
  </conditionalFormatting>
  <conditionalFormatting sqref="Z8:Z9 AT12:AT35 AL36:AQ36 AL12:AR35">
    <cfRule type="cellIs" dxfId="366" priority="11" operator="greaterThan">
      <formula>0.99</formula>
    </cfRule>
  </conditionalFormatting>
  <conditionalFormatting sqref="AD8:AD9">
    <cfRule type="cellIs" dxfId="365" priority="10" operator="equal">
      <formula>0</formula>
    </cfRule>
  </conditionalFormatting>
  <conditionalFormatting sqref="AD8:AD9">
    <cfRule type="cellIs" dxfId="364" priority="9" operator="greaterThan">
      <formula>1179</formula>
    </cfRule>
  </conditionalFormatting>
  <conditionalFormatting sqref="AD8:AD9">
    <cfRule type="cellIs" dxfId="363" priority="8" operator="greaterThan">
      <formula>99</formula>
    </cfRule>
  </conditionalFormatting>
  <conditionalFormatting sqref="AD8:AD9">
    <cfRule type="cellIs" dxfId="362" priority="7" operator="greaterThan">
      <formula>0.99</formula>
    </cfRule>
  </conditionalFormatting>
  <conditionalFormatting sqref="AK12:AK35">
    <cfRule type="cellIs" dxfId="361" priority="6" operator="greaterThan">
      <formula>$AK$8</formula>
    </cfRule>
  </conditionalFormatting>
  <conditionalFormatting sqref="AS12:AS35">
    <cfRule type="containsText" dxfId="360" priority="1" operator="containsText" text="N/A">
      <formula>NOT(ISERROR(SEARCH("N/A",AS12)))</formula>
    </cfRule>
    <cfRule type="cellIs" dxfId="359" priority="4" operator="equal">
      <formula>0</formula>
    </cfRule>
  </conditionalFormatting>
  <conditionalFormatting sqref="AS12:AS35">
    <cfRule type="cellIs" dxfId="358" priority="3" operator="greaterThanOrEqual">
      <formula>1185</formula>
    </cfRule>
  </conditionalFormatting>
  <conditionalFormatting sqref="AS12:AS35">
    <cfRule type="cellIs" dxfId="357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APR 1</vt:lpstr>
      <vt:lpstr>APR 2</vt:lpstr>
      <vt:lpstr>APR 3</vt:lpstr>
      <vt:lpstr>APR 4</vt:lpstr>
      <vt:lpstr>APR 5</vt:lpstr>
      <vt:lpstr>APR 6</vt:lpstr>
      <vt:lpstr>APR 7</vt:lpstr>
      <vt:lpstr>APR 8</vt:lpstr>
      <vt:lpstr>APR 9</vt:lpstr>
      <vt:lpstr>APR 10</vt:lpstr>
      <vt:lpstr>APR 11</vt:lpstr>
      <vt:lpstr>APR 12</vt:lpstr>
      <vt:lpstr>APR 13</vt:lpstr>
      <vt:lpstr>APR 14</vt:lpstr>
      <vt:lpstr>APR 15</vt:lpstr>
      <vt:lpstr>APR 16</vt:lpstr>
      <vt:lpstr>APR 17</vt:lpstr>
      <vt:lpstr>APR 18</vt:lpstr>
      <vt:lpstr>APR 19</vt:lpstr>
      <vt:lpstr>APR 20</vt:lpstr>
      <vt:lpstr>APR 21</vt:lpstr>
      <vt:lpstr>APR 22</vt:lpstr>
      <vt:lpstr>APR 23</vt:lpstr>
      <vt:lpstr>APR 24</vt:lpstr>
      <vt:lpstr>APR 25</vt:lpstr>
      <vt:lpstr>APR 26</vt:lpstr>
      <vt:lpstr>APR 27</vt:lpstr>
      <vt:lpstr>APR 28</vt:lpstr>
      <vt:lpstr>APR 29</vt:lpstr>
      <vt:lpstr>APR 30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dcterms:created xsi:type="dcterms:W3CDTF">2014-06-30T06:13:27Z</dcterms:created>
  <dcterms:modified xsi:type="dcterms:W3CDTF">2018-05-16T02:05:26Z</dcterms:modified>
</cp:coreProperties>
</file>