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15600" windowHeight="7395" firstSheet="19" activeTab="29"/>
  </bookViews>
  <sheets>
    <sheet name="JUN 1" sheetId="634" r:id="rId1"/>
    <sheet name="JUN 2" sheetId="635" r:id="rId2"/>
    <sheet name="JUN 3" sheetId="636" r:id="rId3"/>
    <sheet name="JUN 4" sheetId="637" r:id="rId4"/>
    <sheet name="JUN 5" sheetId="638" r:id="rId5"/>
    <sheet name="JUN 6" sheetId="639" r:id="rId6"/>
    <sheet name="JUN 7" sheetId="640" r:id="rId7"/>
    <sheet name="JUN 8" sheetId="641" r:id="rId8"/>
    <sheet name="JUN 9" sheetId="643" r:id="rId9"/>
    <sheet name="JUN 10" sheetId="645" r:id="rId10"/>
    <sheet name="JUN 11" sheetId="647" r:id="rId11"/>
    <sheet name="JUN 12" sheetId="648" r:id="rId12"/>
    <sheet name="JUN 13" sheetId="649" r:id="rId13"/>
    <sheet name="JUN 14" sheetId="650" r:id="rId14"/>
    <sheet name="JUN 15" sheetId="651" r:id="rId15"/>
    <sheet name="JUN 16" sheetId="653" r:id="rId16"/>
    <sheet name="JUN 17" sheetId="654" r:id="rId17"/>
    <sheet name="JUN 18" sheetId="655" r:id="rId18"/>
    <sheet name="JUN 19" sheetId="656" r:id="rId19"/>
    <sheet name="JUN 20" sheetId="657" r:id="rId20"/>
    <sheet name="JUN 21" sheetId="658" r:id="rId21"/>
    <sheet name="JUN 22" sheetId="659" r:id="rId22"/>
    <sheet name="JUN 23" sheetId="660" r:id="rId23"/>
    <sheet name="JUN 24" sheetId="661" r:id="rId24"/>
    <sheet name="JUN 25" sheetId="662" r:id="rId25"/>
    <sheet name="JUN 26" sheetId="663" r:id="rId26"/>
    <sheet name="JUN 27" sheetId="664" r:id="rId27"/>
    <sheet name="JUN 28" sheetId="665" r:id="rId28"/>
    <sheet name="JUN 29" sheetId="666" r:id="rId29"/>
    <sheet name="JUN 30" sheetId="668" r:id="rId30"/>
  </sheets>
  <externalReferences>
    <externalReference r:id="rId31"/>
  </externalReferences>
  <definedNames>
    <definedName name="_2pm___10pm" localSheetId="0">#REF!</definedName>
    <definedName name="_2pm___10pm" localSheetId="9">#REF!</definedName>
    <definedName name="_2pm___10pm" localSheetId="10">#REF!</definedName>
    <definedName name="_2pm___10pm" localSheetId="11">#REF!</definedName>
    <definedName name="_2pm___10pm" localSheetId="12">#REF!</definedName>
    <definedName name="_2pm___10pm" localSheetId="13">#REF!</definedName>
    <definedName name="_2pm___10pm" localSheetId="14">#REF!</definedName>
    <definedName name="_2pm___10pm" localSheetId="15">#REF!</definedName>
    <definedName name="_2pm___10pm" localSheetId="16">#REF!</definedName>
    <definedName name="_2pm___10pm" localSheetId="17">#REF!</definedName>
    <definedName name="_2pm___10pm" localSheetId="18">#REF!</definedName>
    <definedName name="_2pm___10pm" localSheetId="1">#REF!</definedName>
    <definedName name="_2pm___10pm" localSheetId="19">#REF!</definedName>
    <definedName name="_2pm___10pm" localSheetId="20">#REF!</definedName>
    <definedName name="_2pm___10pm" localSheetId="21">#REF!</definedName>
    <definedName name="_2pm___10pm" localSheetId="22">#REF!</definedName>
    <definedName name="_2pm___10pm" localSheetId="23">#REF!</definedName>
    <definedName name="_2pm___10pm" localSheetId="24">#REF!</definedName>
    <definedName name="_2pm___10pm" localSheetId="25">#REF!</definedName>
    <definedName name="_2pm___10pm" localSheetId="26">#REF!</definedName>
    <definedName name="_2pm___10pm" localSheetId="27">#REF!</definedName>
    <definedName name="_2pm___10pm" localSheetId="28">#REF!</definedName>
    <definedName name="_2pm___10pm" localSheetId="2">#REF!</definedName>
    <definedName name="_2pm___10pm" localSheetId="29">#REF!</definedName>
    <definedName name="_2pm___10pm" localSheetId="3">#REF!</definedName>
    <definedName name="_2pm___10pm" localSheetId="4">#REF!</definedName>
    <definedName name="_2pm___10pm" localSheetId="5">#REF!</definedName>
    <definedName name="_2pm___10pm" localSheetId="6">#REF!</definedName>
    <definedName name="_2pm___10pm" localSheetId="7">#REF!</definedName>
    <definedName name="_2pm___10pm" localSheetId="8">#REF!</definedName>
    <definedName name="R._MALLARI___R._REGENCIA" localSheetId="0">#REF!</definedName>
    <definedName name="R._MALLARI___R._REGENCIA" localSheetId="9">#REF!</definedName>
    <definedName name="R._MALLARI___R._REGENCIA" localSheetId="10">#REF!</definedName>
    <definedName name="R._MALLARI___R._REGENCIA" localSheetId="11">#REF!</definedName>
    <definedName name="R._MALLARI___R._REGENCIA" localSheetId="12">#REF!</definedName>
    <definedName name="R._MALLARI___R._REGENCIA" localSheetId="13">#REF!</definedName>
    <definedName name="R._MALLARI___R._REGENCIA" localSheetId="14">#REF!</definedName>
    <definedName name="R._MALLARI___R._REGENCIA" localSheetId="15">#REF!</definedName>
    <definedName name="R._MALLARI___R._REGENCIA" localSheetId="16">#REF!</definedName>
    <definedName name="R._MALLARI___R._REGENCIA" localSheetId="17">#REF!</definedName>
    <definedName name="R._MALLARI___R._REGENCIA" localSheetId="18">#REF!</definedName>
    <definedName name="R._MALLARI___R._REGENCIA" localSheetId="1">#REF!</definedName>
    <definedName name="R._MALLARI___R._REGENCIA" localSheetId="19">#REF!</definedName>
    <definedName name="R._MALLARI___R._REGENCIA" localSheetId="20">#REF!</definedName>
    <definedName name="R._MALLARI___R._REGENCIA" localSheetId="21">#REF!</definedName>
    <definedName name="R._MALLARI___R._REGENCIA" localSheetId="22">#REF!</definedName>
    <definedName name="R._MALLARI___R._REGENCIA" localSheetId="23">#REF!</definedName>
    <definedName name="R._MALLARI___R._REGENCIA" localSheetId="24">#REF!</definedName>
    <definedName name="R._MALLARI___R._REGENCIA" localSheetId="25">#REF!</definedName>
    <definedName name="R._MALLARI___R._REGENCIA" localSheetId="26">#REF!</definedName>
    <definedName name="R._MALLARI___R._REGENCIA" localSheetId="27">#REF!</definedName>
    <definedName name="R._MALLARI___R._REGENCIA" localSheetId="28">#REF!</definedName>
    <definedName name="R._MALLARI___R._REGENCIA" localSheetId="2">#REF!</definedName>
    <definedName name="R._MALLARI___R._REGENCIA" localSheetId="29">#REF!</definedName>
    <definedName name="R._MALLARI___R._REGENCIA" localSheetId="3">#REF!</definedName>
    <definedName name="R._MALLARI___R._REGENCIA" localSheetId="4">#REF!</definedName>
    <definedName name="R._MALLARI___R._REGENCIA" localSheetId="5">#REF!</definedName>
    <definedName name="R._MALLARI___R._REGENCIA" localSheetId="6">#REF!</definedName>
    <definedName name="R._MALLARI___R._REGENCIA" localSheetId="7">#REF!</definedName>
    <definedName name="R._MALLARI___R._REGENCIA" localSheetId="8">#REF!</definedName>
  </definedNames>
  <calcPr calcId="145621"/>
</workbook>
</file>

<file path=xl/calcChain.xml><?xml version="1.0" encoding="utf-8"?>
<calcChain xmlns="http://schemas.openxmlformats.org/spreadsheetml/2006/main">
  <c r="AI11" i="668" l="1"/>
  <c r="AI8" i="668" s="1"/>
  <c r="H13" i="668"/>
  <c r="H14" i="668"/>
  <c r="H15" i="668"/>
  <c r="H16" i="668"/>
  <c r="H17" i="668"/>
  <c r="H18" i="668"/>
  <c r="H19" i="668"/>
  <c r="H20" i="668"/>
  <c r="H21" i="668"/>
  <c r="H22" i="668"/>
  <c r="H23" i="668"/>
  <c r="H24" i="668"/>
  <c r="H25" i="668"/>
  <c r="H26" i="668"/>
  <c r="H27" i="668"/>
  <c r="H28" i="668"/>
  <c r="H29" i="668"/>
  <c r="H30" i="668"/>
  <c r="H31" i="668"/>
  <c r="H32" i="668"/>
  <c r="H33" i="668"/>
  <c r="H34" i="668"/>
  <c r="H35" i="668"/>
  <c r="S11" i="668"/>
  <c r="AU36" i="668"/>
  <c r="AS36" i="668"/>
  <c r="AT35" i="668"/>
  <c r="AJ35" i="668"/>
  <c r="X35" i="668"/>
  <c r="T35" i="668"/>
  <c r="V35" i="668" s="1"/>
  <c r="L35" i="668"/>
  <c r="K35" i="668" s="1"/>
  <c r="E35" i="668"/>
  <c r="AT34" i="668"/>
  <c r="AJ34" i="668"/>
  <c r="X34" i="668"/>
  <c r="T34" i="668"/>
  <c r="V34" i="668" s="1"/>
  <c r="L34" i="668"/>
  <c r="K34" i="668" s="1"/>
  <c r="E34" i="668"/>
  <c r="AZ33" i="668"/>
  <c r="AJ33" i="668"/>
  <c r="X33" i="668"/>
  <c r="T33" i="668"/>
  <c r="U33" i="668" s="1"/>
  <c r="L33" i="668"/>
  <c r="K33" i="668" s="1"/>
  <c r="E33" i="668"/>
  <c r="AJ32" i="668"/>
  <c r="X32" i="668"/>
  <c r="T32" i="668"/>
  <c r="V32" i="668" s="1"/>
  <c r="L32" i="668"/>
  <c r="K32" i="668" s="1"/>
  <c r="E32" i="668"/>
  <c r="AJ31" i="668"/>
  <c r="X31" i="668"/>
  <c r="T31" i="668"/>
  <c r="V31" i="668" s="1"/>
  <c r="L31" i="668"/>
  <c r="M31" i="668" s="1"/>
  <c r="E31" i="668"/>
  <c r="AT30" i="668"/>
  <c r="AJ30" i="668"/>
  <c r="X30" i="668"/>
  <c r="T30" i="668"/>
  <c r="U30" i="668" s="1"/>
  <c r="L30" i="668"/>
  <c r="M30" i="668" s="1"/>
  <c r="E30" i="668"/>
  <c r="AT29" i="668"/>
  <c r="AJ29" i="668"/>
  <c r="X29" i="668"/>
  <c r="T29" i="668"/>
  <c r="U29" i="668" s="1"/>
  <c r="L29" i="668"/>
  <c r="M29" i="668" s="1"/>
  <c r="E29" i="668"/>
  <c r="AT28" i="668"/>
  <c r="AJ28" i="668"/>
  <c r="X28" i="668"/>
  <c r="T28" i="668"/>
  <c r="U28" i="668" s="1"/>
  <c r="L28" i="668"/>
  <c r="M28" i="668" s="1"/>
  <c r="E28" i="668"/>
  <c r="AT27" i="668"/>
  <c r="AJ27" i="668"/>
  <c r="X27" i="668"/>
  <c r="T27" i="668"/>
  <c r="U27" i="668" s="1"/>
  <c r="L27" i="668"/>
  <c r="M27" i="668" s="1"/>
  <c r="E27" i="668"/>
  <c r="AT26" i="668"/>
  <c r="AJ26" i="668"/>
  <c r="X26" i="668"/>
  <c r="T26" i="668"/>
  <c r="U26" i="668" s="1"/>
  <c r="L26" i="668"/>
  <c r="M26" i="668" s="1"/>
  <c r="E26" i="668"/>
  <c r="AT25" i="668"/>
  <c r="AJ25" i="668"/>
  <c r="X25" i="668"/>
  <c r="T25" i="668"/>
  <c r="U25" i="668" s="1"/>
  <c r="L25" i="668"/>
  <c r="M25" i="668" s="1"/>
  <c r="E25" i="668"/>
  <c r="AT24" i="668"/>
  <c r="AJ24" i="668"/>
  <c r="X24" i="668"/>
  <c r="T24" i="668"/>
  <c r="U24" i="668" s="1"/>
  <c r="L24" i="668"/>
  <c r="M24" i="668" s="1"/>
  <c r="E24" i="668"/>
  <c r="AT23" i="668"/>
  <c r="AJ23" i="668"/>
  <c r="X23" i="668"/>
  <c r="T23" i="668"/>
  <c r="U23" i="668" s="1"/>
  <c r="L23" i="668"/>
  <c r="M23" i="668" s="1"/>
  <c r="E23" i="668"/>
  <c r="AT22" i="668"/>
  <c r="AJ22" i="668"/>
  <c r="X22" i="668"/>
  <c r="T22" i="668"/>
  <c r="U22" i="668" s="1"/>
  <c r="L22" i="668"/>
  <c r="M22" i="668" s="1"/>
  <c r="E22" i="668"/>
  <c r="AT21" i="668"/>
  <c r="AJ21" i="668"/>
  <c r="X21" i="668"/>
  <c r="V21" i="668"/>
  <c r="T21" i="668"/>
  <c r="U21" i="668" s="1"/>
  <c r="L21" i="668"/>
  <c r="M21" i="668" s="1"/>
  <c r="E21" i="668"/>
  <c r="AT20" i="668"/>
  <c r="AJ20" i="668"/>
  <c r="X20" i="668"/>
  <c r="T20" i="668"/>
  <c r="U20" i="668" s="1"/>
  <c r="L20" i="668"/>
  <c r="M20" i="668" s="1"/>
  <c r="E20" i="668"/>
  <c r="AT19" i="668"/>
  <c r="AJ19" i="668"/>
  <c r="X19" i="668"/>
  <c r="T19" i="668"/>
  <c r="U19" i="668" s="1"/>
  <c r="L19" i="668"/>
  <c r="M19" i="668" s="1"/>
  <c r="E19" i="668"/>
  <c r="AT18" i="668"/>
  <c r="AJ18" i="668"/>
  <c r="X18" i="668"/>
  <c r="V18" i="668"/>
  <c r="T18" i="668"/>
  <c r="U18" i="668" s="1"/>
  <c r="L18" i="668"/>
  <c r="M18" i="668" s="1"/>
  <c r="E18" i="668"/>
  <c r="AT17" i="668"/>
  <c r="AJ17" i="668"/>
  <c r="X17" i="668"/>
  <c r="T17" i="668"/>
  <c r="U17" i="668" s="1"/>
  <c r="L17" i="668"/>
  <c r="M17" i="668" s="1"/>
  <c r="E17" i="668"/>
  <c r="AT16" i="668"/>
  <c r="AJ16" i="668"/>
  <c r="X16" i="668"/>
  <c r="T16" i="668"/>
  <c r="U16" i="668" s="1"/>
  <c r="L16" i="668"/>
  <c r="M16" i="668" s="1"/>
  <c r="E16" i="668"/>
  <c r="AT15" i="668"/>
  <c r="AJ15" i="668"/>
  <c r="X15" i="668"/>
  <c r="T15" i="668"/>
  <c r="V15" i="668" s="1"/>
  <c r="L15" i="668"/>
  <c r="M15" i="668" s="1"/>
  <c r="K15" i="668"/>
  <c r="E15" i="668"/>
  <c r="AT14" i="668"/>
  <c r="AJ14" i="668"/>
  <c r="X14" i="668"/>
  <c r="T14" i="668"/>
  <c r="L14" i="668"/>
  <c r="M14" i="668" s="1"/>
  <c r="E14" i="668"/>
  <c r="AT13" i="668"/>
  <c r="AJ13" i="668"/>
  <c r="X13" i="668"/>
  <c r="T13" i="668"/>
  <c r="U13" i="668" s="1"/>
  <c r="L13" i="668"/>
  <c r="M13" i="668" s="1"/>
  <c r="E13" i="668"/>
  <c r="AT12" i="668"/>
  <c r="AT36" i="668" s="1"/>
  <c r="AJ12" i="668"/>
  <c r="X12" i="668"/>
  <c r="T12" i="668"/>
  <c r="U12" i="668" s="1"/>
  <c r="L12" i="668"/>
  <c r="M12" i="668" s="1"/>
  <c r="K12" i="668"/>
  <c r="H12" i="668"/>
  <c r="E12" i="668"/>
  <c r="AK34" i="668" l="1"/>
  <c r="U32" i="668"/>
  <c r="V30" i="668"/>
  <c r="AK30" i="668" s="1"/>
  <c r="V29" i="668"/>
  <c r="AK29" i="668" s="1"/>
  <c r="V26" i="668"/>
  <c r="AK26" i="668"/>
  <c r="V25" i="668"/>
  <c r="AK25" i="668" s="1"/>
  <c r="V22" i="668"/>
  <c r="AK22" i="668"/>
  <c r="AK18" i="668"/>
  <c r="V17" i="668"/>
  <c r="AK15" i="668"/>
  <c r="K14" i="668"/>
  <c r="U14" i="668"/>
  <c r="V14" i="668"/>
  <c r="AK14" i="668" s="1"/>
  <c r="K13" i="668"/>
  <c r="AJ36" i="668"/>
  <c r="AK32" i="668"/>
  <c r="AK31" i="668"/>
  <c r="U15" i="668"/>
  <c r="V16" i="668"/>
  <c r="AK16" i="668" s="1"/>
  <c r="V20" i="668"/>
  <c r="AK20" i="668" s="1"/>
  <c r="V24" i="668"/>
  <c r="AK24" i="668" s="1"/>
  <c r="V33" i="668"/>
  <c r="AK33" i="668" s="1"/>
  <c r="V28" i="668"/>
  <c r="AK28" i="668" s="1"/>
  <c r="AK17" i="668"/>
  <c r="V19" i="668"/>
  <c r="AK19" i="668" s="1"/>
  <c r="AK21" i="668"/>
  <c r="V23" i="668"/>
  <c r="AK23" i="668" s="1"/>
  <c r="V27" i="668"/>
  <c r="AK27" i="668" s="1"/>
  <c r="M32" i="668"/>
  <c r="AK35" i="668"/>
  <c r="V12" i="668"/>
  <c r="AK12" i="668" s="1"/>
  <c r="V13" i="668"/>
  <c r="AK13" i="668" s="1"/>
  <c r="K16" i="668"/>
  <c r="K17" i="668"/>
  <c r="K18" i="668"/>
  <c r="K19" i="668"/>
  <c r="K20" i="668"/>
  <c r="K21" i="668"/>
  <c r="K22" i="668"/>
  <c r="K23" i="668"/>
  <c r="K24" i="668"/>
  <c r="K25" i="668"/>
  <c r="K26" i="668"/>
  <c r="K27" i="668"/>
  <c r="K28" i="668"/>
  <c r="K29" i="668"/>
  <c r="K30" i="668"/>
  <c r="K31" i="668"/>
  <c r="U31" i="668"/>
  <c r="M33" i="668"/>
  <c r="M34" i="668"/>
  <c r="M35" i="668"/>
  <c r="T36" i="668"/>
  <c r="U34" i="668"/>
  <c r="U35" i="668"/>
  <c r="V36" i="668" l="1"/>
  <c r="AK36" i="668" s="1"/>
  <c r="U36" i="668"/>
  <c r="AI11" i="666" l="1"/>
  <c r="AJ12" i="666" s="1"/>
  <c r="S11" i="666"/>
  <c r="AU36" i="666"/>
  <c r="AS36" i="666"/>
  <c r="AT35" i="666"/>
  <c r="AJ35" i="666"/>
  <c r="X35" i="666"/>
  <c r="T35" i="666"/>
  <c r="V35" i="666" s="1"/>
  <c r="L35" i="666"/>
  <c r="K35" i="666" s="1"/>
  <c r="H35" i="666"/>
  <c r="E35" i="666"/>
  <c r="AT34" i="666"/>
  <c r="AJ34" i="666"/>
  <c r="X34" i="666"/>
  <c r="T34" i="666"/>
  <c r="V34" i="666" s="1"/>
  <c r="L34" i="666"/>
  <c r="K34" i="666" s="1"/>
  <c r="H34" i="666"/>
  <c r="E34" i="666"/>
  <c r="AZ33" i="666"/>
  <c r="AJ33" i="666"/>
  <c r="X33" i="666"/>
  <c r="T33" i="666"/>
  <c r="U33" i="666" s="1"/>
  <c r="L33" i="666"/>
  <c r="K33" i="666" s="1"/>
  <c r="H33" i="666"/>
  <c r="E33" i="666"/>
  <c r="AJ32" i="666"/>
  <c r="X32" i="666"/>
  <c r="T32" i="666"/>
  <c r="V32" i="666" s="1"/>
  <c r="L32" i="666"/>
  <c r="M32" i="666" s="1"/>
  <c r="H32" i="666"/>
  <c r="E32" i="666"/>
  <c r="AJ31" i="666"/>
  <c r="X31" i="666"/>
  <c r="T31" i="666"/>
  <c r="V31" i="666" s="1"/>
  <c r="L31" i="666"/>
  <c r="M31" i="666" s="1"/>
  <c r="H31" i="666"/>
  <c r="E31" i="666"/>
  <c r="AT30" i="666"/>
  <c r="AJ30" i="666"/>
  <c r="X30" i="666"/>
  <c r="T30" i="666"/>
  <c r="V30" i="666" s="1"/>
  <c r="L30" i="666"/>
  <c r="M30" i="666" s="1"/>
  <c r="H30" i="666"/>
  <c r="E30" i="666"/>
  <c r="AT29" i="666"/>
  <c r="AJ29" i="666"/>
  <c r="X29" i="666"/>
  <c r="T29" i="666"/>
  <c r="V29" i="666" s="1"/>
  <c r="L29" i="666"/>
  <c r="M29" i="666" s="1"/>
  <c r="H29" i="666"/>
  <c r="E29" i="666"/>
  <c r="AT28" i="666"/>
  <c r="AJ28" i="666"/>
  <c r="X28" i="666"/>
  <c r="T28" i="666"/>
  <c r="V28" i="666" s="1"/>
  <c r="L28" i="666"/>
  <c r="M28" i="666" s="1"/>
  <c r="H28" i="666"/>
  <c r="E28" i="666"/>
  <c r="AT27" i="666"/>
  <c r="AJ27" i="666"/>
  <c r="X27" i="666"/>
  <c r="T27" i="666"/>
  <c r="V27" i="666" s="1"/>
  <c r="L27" i="666"/>
  <c r="M27" i="666" s="1"/>
  <c r="H27" i="666"/>
  <c r="E27" i="666"/>
  <c r="AT26" i="666"/>
  <c r="AJ26" i="666"/>
  <c r="X26" i="666"/>
  <c r="T26" i="666"/>
  <c r="V26" i="666" s="1"/>
  <c r="L26" i="666"/>
  <c r="M26" i="666" s="1"/>
  <c r="H26" i="666"/>
  <c r="E26" i="666"/>
  <c r="AT25" i="666"/>
  <c r="AJ25" i="666"/>
  <c r="X25" i="666"/>
  <c r="T25" i="666"/>
  <c r="V25" i="666" s="1"/>
  <c r="L25" i="666"/>
  <c r="M25" i="666" s="1"/>
  <c r="H25" i="666"/>
  <c r="E25" i="666"/>
  <c r="AT24" i="666"/>
  <c r="AJ24" i="666"/>
  <c r="X24" i="666"/>
  <c r="T24" i="666"/>
  <c r="V24" i="666" s="1"/>
  <c r="L24" i="666"/>
  <c r="M24" i="666" s="1"/>
  <c r="H24" i="666"/>
  <c r="E24" i="666"/>
  <c r="AT23" i="666"/>
  <c r="AJ23" i="666"/>
  <c r="X23" i="666"/>
  <c r="T23" i="666"/>
  <c r="V23" i="666" s="1"/>
  <c r="L23" i="666"/>
  <c r="M23" i="666" s="1"/>
  <c r="H23" i="666"/>
  <c r="E23" i="666"/>
  <c r="AT22" i="666"/>
  <c r="AJ22" i="666"/>
  <c r="X22" i="666"/>
  <c r="T22" i="666"/>
  <c r="V22" i="666" s="1"/>
  <c r="L22" i="666"/>
  <c r="M22" i="666" s="1"/>
  <c r="H22" i="666"/>
  <c r="E22" i="666"/>
  <c r="AT21" i="666"/>
  <c r="AJ21" i="666"/>
  <c r="X21" i="666"/>
  <c r="T21" i="666"/>
  <c r="V21" i="666" s="1"/>
  <c r="L21" i="666"/>
  <c r="M21" i="666" s="1"/>
  <c r="H21" i="666"/>
  <c r="E21" i="666"/>
  <c r="AT20" i="666"/>
  <c r="AJ20" i="666"/>
  <c r="X20" i="666"/>
  <c r="T20" i="666"/>
  <c r="V20" i="666" s="1"/>
  <c r="L20" i="666"/>
  <c r="M20" i="666" s="1"/>
  <c r="H20" i="666"/>
  <c r="E20" i="666"/>
  <c r="AT19" i="666"/>
  <c r="AJ19" i="666"/>
  <c r="X19" i="666"/>
  <c r="T19" i="666"/>
  <c r="V19" i="666" s="1"/>
  <c r="L19" i="666"/>
  <c r="M19" i="666" s="1"/>
  <c r="H19" i="666"/>
  <c r="E19" i="666"/>
  <c r="AT18" i="666"/>
  <c r="AJ18" i="666"/>
  <c r="X18" i="666"/>
  <c r="T18" i="666"/>
  <c r="V18" i="666" s="1"/>
  <c r="L18" i="666"/>
  <c r="M18" i="666" s="1"/>
  <c r="H18" i="666"/>
  <c r="E18" i="666"/>
  <c r="AT17" i="666"/>
  <c r="AJ17" i="666"/>
  <c r="X17" i="666"/>
  <c r="T17" i="666"/>
  <c r="V17" i="666" s="1"/>
  <c r="L17" i="666"/>
  <c r="M17" i="666" s="1"/>
  <c r="H17" i="666"/>
  <c r="E17" i="666"/>
  <c r="AT16" i="666"/>
  <c r="AJ16" i="666"/>
  <c r="X16" i="666"/>
  <c r="T16" i="666"/>
  <c r="V16" i="666" s="1"/>
  <c r="L16" i="666"/>
  <c r="M16" i="666" s="1"/>
  <c r="E16" i="666"/>
  <c r="AT15" i="666"/>
  <c r="AJ15" i="666"/>
  <c r="X15" i="666"/>
  <c r="T15" i="666"/>
  <c r="V15" i="666" s="1"/>
  <c r="L15" i="666"/>
  <c r="K15" i="666" s="1"/>
  <c r="H15" i="666"/>
  <c r="E15" i="666"/>
  <c r="AT14" i="666"/>
  <c r="AJ14" i="666"/>
  <c r="X14" i="666"/>
  <c r="T14" i="666"/>
  <c r="V14" i="666" s="1"/>
  <c r="L14" i="666"/>
  <c r="M14" i="666" s="1"/>
  <c r="E14" i="666"/>
  <c r="AT13" i="666"/>
  <c r="AJ13" i="666"/>
  <c r="X13" i="666"/>
  <c r="T13" i="666"/>
  <c r="U13" i="666" s="1"/>
  <c r="L13" i="666"/>
  <c r="K13" i="666" s="1"/>
  <c r="H13" i="666"/>
  <c r="E13" i="666"/>
  <c r="AT12" i="666"/>
  <c r="X12" i="666"/>
  <c r="L12" i="666"/>
  <c r="K12" i="666" s="1"/>
  <c r="H12" i="666"/>
  <c r="E12" i="666"/>
  <c r="T12" i="666"/>
  <c r="AT36" i="666" l="1"/>
  <c r="AK28" i="666"/>
  <c r="AK23" i="666"/>
  <c r="AK19" i="666"/>
  <c r="M15" i="666"/>
  <c r="AK14" i="666"/>
  <c r="AK32" i="666"/>
  <c r="AK15" i="666"/>
  <c r="U14" i="666"/>
  <c r="V13" i="666"/>
  <c r="AK13" i="666" s="1"/>
  <c r="AK16" i="666"/>
  <c r="AK20" i="666"/>
  <c r="AK24" i="666"/>
  <c r="U15" i="666"/>
  <c r="U32" i="666"/>
  <c r="AK34" i="666"/>
  <c r="AK29" i="666"/>
  <c r="AK31" i="666"/>
  <c r="V33" i="666"/>
  <c r="AK33" i="666" s="1"/>
  <c r="K14" i="666"/>
  <c r="K32" i="666"/>
  <c r="V12" i="666"/>
  <c r="U12" i="666"/>
  <c r="T36" i="666"/>
  <c r="AK18" i="666"/>
  <c r="AK22" i="666"/>
  <c r="AK26" i="666"/>
  <c r="AK30" i="666"/>
  <c r="AJ36" i="666"/>
  <c r="AK12" i="666"/>
  <c r="AK17" i="666"/>
  <c r="AK21" i="666"/>
  <c r="AK25" i="666"/>
  <c r="AK35" i="666"/>
  <c r="M12" i="666"/>
  <c r="M13" i="666"/>
  <c r="K16" i="666"/>
  <c r="U16" i="666"/>
  <c r="K17" i="666"/>
  <c r="U17" i="666"/>
  <c r="K18" i="666"/>
  <c r="U18" i="666"/>
  <c r="K19" i="666"/>
  <c r="U19" i="666"/>
  <c r="K20" i="666"/>
  <c r="U20" i="666"/>
  <c r="K21" i="666"/>
  <c r="U21" i="666"/>
  <c r="K22" i="666"/>
  <c r="U22" i="666"/>
  <c r="K23" i="666"/>
  <c r="U23" i="666"/>
  <c r="K24" i="666"/>
  <c r="U24" i="666"/>
  <c r="K25" i="666"/>
  <c r="U25" i="666"/>
  <c r="K26" i="666"/>
  <c r="U26" i="666"/>
  <c r="K27" i="666"/>
  <c r="U27" i="666"/>
  <c r="AK27" i="666"/>
  <c r="K28" i="666"/>
  <c r="U28" i="666"/>
  <c r="K29" i="666"/>
  <c r="U29" i="666"/>
  <c r="K30" i="666"/>
  <c r="U30" i="666"/>
  <c r="K31" i="666"/>
  <c r="U31" i="666"/>
  <c r="M33" i="666"/>
  <c r="M34" i="666"/>
  <c r="M35" i="666"/>
  <c r="AI8" i="666"/>
  <c r="U34" i="666"/>
  <c r="U35" i="666"/>
  <c r="V36" i="666" l="1"/>
  <c r="AK36" i="666" s="1"/>
  <c r="U36" i="666"/>
  <c r="H26" i="665" l="1"/>
  <c r="AI11" i="665"/>
  <c r="S11" i="665"/>
  <c r="T12" i="665" s="1"/>
  <c r="AU36" i="665"/>
  <c r="AS36" i="665"/>
  <c r="AT35" i="665"/>
  <c r="AJ35" i="665"/>
  <c r="X35" i="665"/>
  <c r="T35" i="665"/>
  <c r="U35" i="665" s="1"/>
  <c r="L35" i="665"/>
  <c r="K35" i="665" s="1"/>
  <c r="H35" i="665"/>
  <c r="E35" i="665"/>
  <c r="AT34" i="665"/>
  <c r="AJ34" i="665"/>
  <c r="X34" i="665"/>
  <c r="T34" i="665"/>
  <c r="U34" i="665" s="1"/>
  <c r="L34" i="665"/>
  <c r="K34" i="665" s="1"/>
  <c r="H34" i="665"/>
  <c r="E34" i="665"/>
  <c r="AZ33" i="665"/>
  <c r="AJ33" i="665"/>
  <c r="X33" i="665"/>
  <c r="T33" i="665"/>
  <c r="U33" i="665" s="1"/>
  <c r="L33" i="665"/>
  <c r="K33" i="665" s="1"/>
  <c r="H33" i="665"/>
  <c r="E33" i="665"/>
  <c r="AJ32" i="665"/>
  <c r="X32" i="665"/>
  <c r="T32" i="665"/>
  <c r="V32" i="665" s="1"/>
  <c r="L32" i="665"/>
  <c r="K32" i="665" s="1"/>
  <c r="H32" i="665"/>
  <c r="E32" i="665"/>
  <c r="AJ31" i="665"/>
  <c r="X31" i="665"/>
  <c r="T31" i="665"/>
  <c r="V31" i="665" s="1"/>
  <c r="L31" i="665"/>
  <c r="M31" i="665" s="1"/>
  <c r="H31" i="665"/>
  <c r="E31" i="665"/>
  <c r="AT30" i="665"/>
  <c r="AJ30" i="665"/>
  <c r="X30" i="665"/>
  <c r="T30" i="665"/>
  <c r="V30" i="665" s="1"/>
  <c r="L30" i="665"/>
  <c r="M30" i="665" s="1"/>
  <c r="H30" i="665"/>
  <c r="E30" i="665"/>
  <c r="AT29" i="665"/>
  <c r="AJ29" i="665"/>
  <c r="X29" i="665"/>
  <c r="T29" i="665"/>
  <c r="V29" i="665" s="1"/>
  <c r="L29" i="665"/>
  <c r="M29" i="665" s="1"/>
  <c r="H29" i="665"/>
  <c r="E29" i="665"/>
  <c r="AT28" i="665"/>
  <c r="AJ28" i="665"/>
  <c r="X28" i="665"/>
  <c r="T28" i="665"/>
  <c r="V28" i="665" s="1"/>
  <c r="L28" i="665"/>
  <c r="M28" i="665" s="1"/>
  <c r="H28" i="665"/>
  <c r="E28" i="665"/>
  <c r="AT27" i="665"/>
  <c r="AJ27" i="665"/>
  <c r="X27" i="665"/>
  <c r="T27" i="665"/>
  <c r="V27" i="665" s="1"/>
  <c r="L27" i="665"/>
  <c r="M27" i="665" s="1"/>
  <c r="H27" i="665"/>
  <c r="E27" i="665"/>
  <c r="AT26" i="665"/>
  <c r="AJ26" i="665"/>
  <c r="X26" i="665"/>
  <c r="T26" i="665"/>
  <c r="V26" i="665" s="1"/>
  <c r="L26" i="665"/>
  <c r="M26" i="665" s="1"/>
  <c r="E26" i="665"/>
  <c r="AT25" i="665"/>
  <c r="AJ25" i="665"/>
  <c r="X25" i="665"/>
  <c r="T25" i="665"/>
  <c r="V25" i="665" s="1"/>
  <c r="L25" i="665"/>
  <c r="M25" i="665" s="1"/>
  <c r="H25" i="665"/>
  <c r="E25" i="665"/>
  <c r="AT24" i="665"/>
  <c r="AJ24" i="665"/>
  <c r="X24" i="665"/>
  <c r="T24" i="665"/>
  <c r="V24" i="665" s="1"/>
  <c r="L24" i="665"/>
  <c r="K24" i="665" s="1"/>
  <c r="H24" i="665"/>
  <c r="E24" i="665"/>
  <c r="AT23" i="665"/>
  <c r="AJ23" i="665"/>
  <c r="X23" i="665"/>
  <c r="T23" i="665"/>
  <c r="V23" i="665" s="1"/>
  <c r="L23" i="665"/>
  <c r="K23" i="665" s="1"/>
  <c r="H23" i="665"/>
  <c r="E23" i="665"/>
  <c r="AT22" i="665"/>
  <c r="AJ22" i="665"/>
  <c r="X22" i="665"/>
  <c r="T22" i="665"/>
  <c r="V22" i="665" s="1"/>
  <c r="L22" i="665"/>
  <c r="K22" i="665" s="1"/>
  <c r="H22" i="665"/>
  <c r="E22" i="665"/>
  <c r="AT21" i="665"/>
  <c r="AJ21" i="665"/>
  <c r="X21" i="665"/>
  <c r="T21" i="665"/>
  <c r="V21" i="665" s="1"/>
  <c r="L21" i="665"/>
  <c r="K21" i="665" s="1"/>
  <c r="H21" i="665"/>
  <c r="E21" i="665"/>
  <c r="AT20" i="665"/>
  <c r="AJ20" i="665"/>
  <c r="X20" i="665"/>
  <c r="T20" i="665"/>
  <c r="V20" i="665" s="1"/>
  <c r="L20" i="665"/>
  <c r="K20" i="665" s="1"/>
  <c r="H20" i="665"/>
  <c r="E20" i="665"/>
  <c r="AT19" i="665"/>
  <c r="AJ19" i="665"/>
  <c r="X19" i="665"/>
  <c r="T19" i="665"/>
  <c r="V19" i="665" s="1"/>
  <c r="L19" i="665"/>
  <c r="K19" i="665" s="1"/>
  <c r="H19" i="665"/>
  <c r="E19" i="665"/>
  <c r="AT18" i="665"/>
  <c r="AJ18" i="665"/>
  <c r="X18" i="665"/>
  <c r="T18" i="665"/>
  <c r="V18" i="665" s="1"/>
  <c r="L18" i="665"/>
  <c r="K18" i="665" s="1"/>
  <c r="H18" i="665"/>
  <c r="E18" i="665"/>
  <c r="AT17" i="665"/>
  <c r="AJ17" i="665"/>
  <c r="X17" i="665"/>
  <c r="T17" i="665"/>
  <c r="V17" i="665" s="1"/>
  <c r="L17" i="665"/>
  <c r="K17" i="665" s="1"/>
  <c r="H17" i="665"/>
  <c r="E17" i="665"/>
  <c r="AT16" i="665"/>
  <c r="AJ16" i="665"/>
  <c r="X16" i="665"/>
  <c r="T16" i="665"/>
  <c r="V16" i="665" s="1"/>
  <c r="L16" i="665"/>
  <c r="K16" i="665" s="1"/>
  <c r="E16" i="665"/>
  <c r="AT15" i="665"/>
  <c r="AJ15" i="665"/>
  <c r="X15" i="665"/>
  <c r="T15" i="665"/>
  <c r="V15" i="665" s="1"/>
  <c r="L15" i="665"/>
  <c r="K15" i="665" s="1"/>
  <c r="H15" i="665"/>
  <c r="E15" i="665"/>
  <c r="AT14" i="665"/>
  <c r="AJ14" i="665"/>
  <c r="X14" i="665"/>
  <c r="T14" i="665"/>
  <c r="U14" i="665" s="1"/>
  <c r="L14" i="665"/>
  <c r="K14" i="665" s="1"/>
  <c r="E14" i="665"/>
  <c r="AT13" i="665"/>
  <c r="AJ13" i="665"/>
  <c r="X13" i="665"/>
  <c r="T13" i="665"/>
  <c r="U13" i="665" s="1"/>
  <c r="L13" i="665"/>
  <c r="K13" i="665" s="1"/>
  <c r="H13" i="665"/>
  <c r="E13" i="665"/>
  <c r="AT12" i="665"/>
  <c r="X12" i="665"/>
  <c r="L12" i="665"/>
  <c r="K12" i="665" s="1"/>
  <c r="H12" i="665"/>
  <c r="E12" i="665"/>
  <c r="AJ12" i="665"/>
  <c r="AI11" i="664"/>
  <c r="S11" i="664"/>
  <c r="AU36" i="664"/>
  <c r="AS36" i="664"/>
  <c r="AT35" i="664"/>
  <c r="AJ35" i="664"/>
  <c r="X35" i="664"/>
  <c r="T35" i="664"/>
  <c r="V35" i="664" s="1"/>
  <c r="L35" i="664"/>
  <c r="K35" i="664" s="1"/>
  <c r="H35" i="664"/>
  <c r="E35" i="664"/>
  <c r="AT34" i="664"/>
  <c r="AJ34" i="664"/>
  <c r="X34" i="664"/>
  <c r="T34" i="664"/>
  <c r="U34" i="664" s="1"/>
  <c r="L34" i="664"/>
  <c r="K34" i="664" s="1"/>
  <c r="H34" i="664"/>
  <c r="E34" i="664"/>
  <c r="AZ33" i="664"/>
  <c r="AJ33" i="664"/>
  <c r="X33" i="664"/>
  <c r="T33" i="664"/>
  <c r="U33" i="664" s="1"/>
  <c r="L33" i="664"/>
  <c r="K33" i="664" s="1"/>
  <c r="H33" i="664"/>
  <c r="E33" i="664"/>
  <c r="AJ32" i="664"/>
  <c r="X32" i="664"/>
  <c r="T32" i="664"/>
  <c r="V32" i="664" s="1"/>
  <c r="L32" i="664"/>
  <c r="K32" i="664" s="1"/>
  <c r="H32" i="664"/>
  <c r="E32" i="664"/>
  <c r="AJ31" i="664"/>
  <c r="X31" i="664"/>
  <c r="T31" i="664"/>
  <c r="V31" i="664" s="1"/>
  <c r="L31" i="664"/>
  <c r="M31" i="664" s="1"/>
  <c r="H31" i="664"/>
  <c r="E31" i="664"/>
  <c r="AT30" i="664"/>
  <c r="AJ30" i="664"/>
  <c r="X30" i="664"/>
  <c r="T30" i="664"/>
  <c r="V30" i="664" s="1"/>
  <c r="L30" i="664"/>
  <c r="M30" i="664" s="1"/>
  <c r="H30" i="664"/>
  <c r="E30" i="664"/>
  <c r="AT29" i="664"/>
  <c r="AJ29" i="664"/>
  <c r="X29" i="664"/>
  <c r="T29" i="664"/>
  <c r="V29" i="664" s="1"/>
  <c r="L29" i="664"/>
  <c r="M29" i="664" s="1"/>
  <c r="H29" i="664"/>
  <c r="E29" i="664"/>
  <c r="AT28" i="664"/>
  <c r="AJ28" i="664"/>
  <c r="X28" i="664"/>
  <c r="T28" i="664"/>
  <c r="V28" i="664" s="1"/>
  <c r="L28" i="664"/>
  <c r="M28" i="664" s="1"/>
  <c r="H28" i="664"/>
  <c r="E28" i="664"/>
  <c r="AT27" i="664"/>
  <c r="AJ27" i="664"/>
  <c r="X27" i="664"/>
  <c r="T27" i="664"/>
  <c r="V27" i="664" s="1"/>
  <c r="L27" i="664"/>
  <c r="M27" i="664" s="1"/>
  <c r="H27" i="664"/>
  <c r="E27" i="664"/>
  <c r="AT26" i="664"/>
  <c r="AJ26" i="664"/>
  <c r="X26" i="664"/>
  <c r="T26" i="664"/>
  <c r="V26" i="664" s="1"/>
  <c r="L26" i="664"/>
  <c r="M26" i="664" s="1"/>
  <c r="H26" i="664"/>
  <c r="E26" i="664"/>
  <c r="AT25" i="664"/>
  <c r="AJ25" i="664"/>
  <c r="X25" i="664"/>
  <c r="T25" i="664"/>
  <c r="V25" i="664" s="1"/>
  <c r="L25" i="664"/>
  <c r="M25" i="664" s="1"/>
  <c r="H25" i="664"/>
  <c r="E25" i="664"/>
  <c r="AT24" i="664"/>
  <c r="AJ24" i="664"/>
  <c r="X24" i="664"/>
  <c r="T24" i="664"/>
  <c r="V24" i="664" s="1"/>
  <c r="L24" i="664"/>
  <c r="M24" i="664" s="1"/>
  <c r="H24" i="664"/>
  <c r="E24" i="664"/>
  <c r="AT23" i="664"/>
  <c r="AJ23" i="664"/>
  <c r="X23" i="664"/>
  <c r="T23" i="664"/>
  <c r="V23" i="664" s="1"/>
  <c r="L23" i="664"/>
  <c r="K23" i="664" s="1"/>
  <c r="H23" i="664"/>
  <c r="E23" i="664"/>
  <c r="AT22" i="664"/>
  <c r="AJ22" i="664"/>
  <c r="X22" i="664"/>
  <c r="T22" i="664"/>
  <c r="V22" i="664" s="1"/>
  <c r="L22" i="664"/>
  <c r="K22" i="664" s="1"/>
  <c r="H22" i="664"/>
  <c r="E22" i="664"/>
  <c r="AT21" i="664"/>
  <c r="AJ21" i="664"/>
  <c r="X21" i="664"/>
  <c r="T21" i="664"/>
  <c r="V21" i="664" s="1"/>
  <c r="L21" i="664"/>
  <c r="K21" i="664" s="1"/>
  <c r="H21" i="664"/>
  <c r="E21" i="664"/>
  <c r="AT20" i="664"/>
  <c r="AJ20" i="664"/>
  <c r="X20" i="664"/>
  <c r="T20" i="664"/>
  <c r="V20" i="664" s="1"/>
  <c r="L20" i="664"/>
  <c r="K20" i="664" s="1"/>
  <c r="H20" i="664"/>
  <c r="E20" i="664"/>
  <c r="AT19" i="664"/>
  <c r="AJ19" i="664"/>
  <c r="X19" i="664"/>
  <c r="T19" i="664"/>
  <c r="V19" i="664" s="1"/>
  <c r="L19" i="664"/>
  <c r="K19" i="664" s="1"/>
  <c r="H19" i="664"/>
  <c r="E19" i="664"/>
  <c r="AT18" i="664"/>
  <c r="AJ18" i="664"/>
  <c r="X18" i="664"/>
  <c r="T18" i="664"/>
  <c r="V18" i="664" s="1"/>
  <c r="L18" i="664"/>
  <c r="K18" i="664" s="1"/>
  <c r="H18" i="664"/>
  <c r="E18" i="664"/>
  <c r="AT17" i="664"/>
  <c r="AJ17" i="664"/>
  <c r="X17" i="664"/>
  <c r="T17" i="664"/>
  <c r="V17" i="664" s="1"/>
  <c r="L17" i="664"/>
  <c r="K17" i="664" s="1"/>
  <c r="H17" i="664"/>
  <c r="E17" i="664"/>
  <c r="AT16" i="664"/>
  <c r="AJ16" i="664"/>
  <c r="X16" i="664"/>
  <c r="T16" i="664"/>
  <c r="V16" i="664" s="1"/>
  <c r="L16" i="664"/>
  <c r="K16" i="664" s="1"/>
  <c r="E16" i="664"/>
  <c r="AT15" i="664"/>
  <c r="AJ15" i="664"/>
  <c r="X15" i="664"/>
  <c r="T15" i="664"/>
  <c r="V15" i="664" s="1"/>
  <c r="L15" i="664"/>
  <c r="K15" i="664" s="1"/>
  <c r="H15" i="664"/>
  <c r="E15" i="664"/>
  <c r="AT14" i="664"/>
  <c r="AJ14" i="664"/>
  <c r="X14" i="664"/>
  <c r="T14" i="664"/>
  <c r="V14" i="664" s="1"/>
  <c r="L14" i="664"/>
  <c r="K14" i="664" s="1"/>
  <c r="E14" i="664"/>
  <c r="AT13" i="664"/>
  <c r="AJ13" i="664"/>
  <c r="X13" i="664"/>
  <c r="T13" i="664"/>
  <c r="U13" i="664" s="1"/>
  <c r="L13" i="664"/>
  <c r="K13" i="664" s="1"/>
  <c r="H13" i="664"/>
  <c r="E13" i="664"/>
  <c r="AT12" i="664"/>
  <c r="X12" i="664"/>
  <c r="L12" i="664"/>
  <c r="K12" i="664" s="1"/>
  <c r="H12" i="664"/>
  <c r="E12" i="664"/>
  <c r="AJ12" i="664"/>
  <c r="T12" i="664"/>
  <c r="M32" i="665" l="1"/>
  <c r="AT36" i="665"/>
  <c r="V35" i="665"/>
  <c r="AK35" i="665" s="1"/>
  <c r="V34" i="665"/>
  <c r="AK34" i="665" s="1"/>
  <c r="V33" i="665"/>
  <c r="AK33" i="665" s="1"/>
  <c r="AK21" i="665"/>
  <c r="AK17" i="665"/>
  <c r="AK15" i="665"/>
  <c r="M14" i="665"/>
  <c r="AK32" i="665"/>
  <c r="V14" i="665"/>
  <c r="AK14" i="665" s="1"/>
  <c r="U15" i="665"/>
  <c r="AK16" i="665"/>
  <c r="AK20" i="665"/>
  <c r="AK24" i="665"/>
  <c r="V13" i="665"/>
  <c r="AK13" i="665" s="1"/>
  <c r="AK18" i="665"/>
  <c r="AK22" i="665"/>
  <c r="AK25" i="665"/>
  <c r="AK29" i="665"/>
  <c r="U32" i="665"/>
  <c r="AK19" i="665"/>
  <c r="AK23" i="665"/>
  <c r="M15" i="665"/>
  <c r="M16" i="665"/>
  <c r="M17" i="665"/>
  <c r="M18" i="665"/>
  <c r="M19" i="665"/>
  <c r="M20" i="665"/>
  <c r="M21" i="665"/>
  <c r="M22" i="665"/>
  <c r="M23" i="665"/>
  <c r="M24" i="665"/>
  <c r="AJ36" i="665"/>
  <c r="AK28" i="665"/>
  <c r="AK31" i="665"/>
  <c r="AK26" i="665"/>
  <c r="AK30" i="665"/>
  <c r="V12" i="665"/>
  <c r="AK12" i="665" s="1"/>
  <c r="U12" i="665"/>
  <c r="T36" i="665"/>
  <c r="M12" i="665"/>
  <c r="M13" i="665"/>
  <c r="U16" i="665"/>
  <c r="U17" i="665"/>
  <c r="U18" i="665"/>
  <c r="U19" i="665"/>
  <c r="U20" i="665"/>
  <c r="U21" i="665"/>
  <c r="U22" i="665"/>
  <c r="U23" i="665"/>
  <c r="U24" i="665"/>
  <c r="K25" i="665"/>
  <c r="U25" i="665"/>
  <c r="K26" i="665"/>
  <c r="U26" i="665"/>
  <c r="K27" i="665"/>
  <c r="U27" i="665"/>
  <c r="AK27" i="665"/>
  <c r="K28" i="665"/>
  <c r="U28" i="665"/>
  <c r="K29" i="665"/>
  <c r="U29" i="665"/>
  <c r="K30" i="665"/>
  <c r="U30" i="665"/>
  <c r="K31" i="665"/>
  <c r="U31" i="665"/>
  <c r="M33" i="665"/>
  <c r="M34" i="665"/>
  <c r="M35" i="665"/>
  <c r="AT36" i="664"/>
  <c r="AI8" i="665"/>
  <c r="AK31" i="664"/>
  <c r="AK28" i="664"/>
  <c r="AK23" i="664"/>
  <c r="AK19" i="664"/>
  <c r="AK15" i="664"/>
  <c r="M13" i="664"/>
  <c r="AK32" i="664"/>
  <c r="AK16" i="664"/>
  <c r="AK20" i="664"/>
  <c r="V13" i="664"/>
  <c r="AK13" i="664" s="1"/>
  <c r="AK14" i="664"/>
  <c r="AK18" i="664"/>
  <c r="AK22" i="664"/>
  <c r="AK26" i="664"/>
  <c r="AK30" i="664"/>
  <c r="U32" i="664"/>
  <c r="AK17" i="664"/>
  <c r="AK21" i="664"/>
  <c r="V33" i="664"/>
  <c r="AK33" i="664" s="1"/>
  <c r="V34" i="664"/>
  <c r="AK34" i="664" s="1"/>
  <c r="M12" i="664"/>
  <c r="M14" i="664"/>
  <c r="M15" i="664"/>
  <c r="M16" i="664"/>
  <c r="M17" i="664"/>
  <c r="M18" i="664"/>
  <c r="M19" i="664"/>
  <c r="M20" i="664"/>
  <c r="M21" i="664"/>
  <c r="M22" i="664"/>
  <c r="M23" i="664"/>
  <c r="M32" i="664"/>
  <c r="V12" i="664"/>
  <c r="U12" i="664"/>
  <c r="T36" i="664"/>
  <c r="AJ36" i="664"/>
  <c r="AK12" i="664"/>
  <c r="AK25" i="664"/>
  <c r="AK24" i="664"/>
  <c r="AK29" i="664"/>
  <c r="AK35" i="664"/>
  <c r="AI8" i="664"/>
  <c r="U14" i="664"/>
  <c r="U15" i="664"/>
  <c r="U16" i="664"/>
  <c r="U17" i="664"/>
  <c r="U18" i="664"/>
  <c r="U19" i="664"/>
  <c r="U20" i="664"/>
  <c r="U21" i="664"/>
  <c r="U22" i="664"/>
  <c r="U23" i="664"/>
  <c r="K24" i="664"/>
  <c r="U24" i="664"/>
  <c r="K25" i="664"/>
  <c r="U25" i="664"/>
  <c r="K26" i="664"/>
  <c r="U26" i="664"/>
  <c r="K27" i="664"/>
  <c r="U27" i="664"/>
  <c r="AK27" i="664"/>
  <c r="K28" i="664"/>
  <c r="U28" i="664"/>
  <c r="K29" i="664"/>
  <c r="U29" i="664"/>
  <c r="K30" i="664"/>
  <c r="U30" i="664"/>
  <c r="K31" i="664"/>
  <c r="U31" i="664"/>
  <c r="M33" i="664"/>
  <c r="M34" i="664"/>
  <c r="M35" i="664"/>
  <c r="U35" i="664"/>
  <c r="V36" i="665" l="1"/>
  <c r="AK36" i="665" s="1"/>
  <c r="U36" i="665"/>
  <c r="V36" i="664"/>
  <c r="AK36" i="664" s="1"/>
  <c r="U36" i="664"/>
  <c r="AI11" i="663" l="1"/>
  <c r="S11" i="663"/>
  <c r="T12" i="663" s="1"/>
  <c r="AU36" i="663"/>
  <c r="AS36" i="663"/>
  <c r="AT35" i="663"/>
  <c r="AJ35" i="663"/>
  <c r="X35" i="663"/>
  <c r="T35" i="663"/>
  <c r="V35" i="663" s="1"/>
  <c r="L35" i="663"/>
  <c r="M35" i="663" s="1"/>
  <c r="H35" i="663"/>
  <c r="E35" i="663"/>
  <c r="AT34" i="663"/>
  <c r="AJ34" i="663"/>
  <c r="X34" i="663"/>
  <c r="T34" i="663"/>
  <c r="V34" i="663" s="1"/>
  <c r="L34" i="663"/>
  <c r="M34" i="663" s="1"/>
  <c r="H34" i="663"/>
  <c r="E34" i="663"/>
  <c r="AZ33" i="663"/>
  <c r="AJ33" i="663"/>
  <c r="X33" i="663"/>
  <c r="T33" i="663"/>
  <c r="U33" i="663" s="1"/>
  <c r="L33" i="663"/>
  <c r="K33" i="663" s="1"/>
  <c r="H33" i="663"/>
  <c r="E33" i="663"/>
  <c r="AJ32" i="663"/>
  <c r="X32" i="663"/>
  <c r="T32" i="663"/>
  <c r="V32" i="663" s="1"/>
  <c r="L32" i="663"/>
  <c r="M32" i="663" s="1"/>
  <c r="H32" i="663"/>
  <c r="E32" i="663"/>
  <c r="AJ31" i="663"/>
  <c r="X31" i="663"/>
  <c r="T31" i="663"/>
  <c r="U31" i="663" s="1"/>
  <c r="L31" i="663"/>
  <c r="M31" i="663" s="1"/>
  <c r="H31" i="663"/>
  <c r="E31" i="663"/>
  <c r="AT30" i="663"/>
  <c r="AJ30" i="663"/>
  <c r="X30" i="663"/>
  <c r="T30" i="663"/>
  <c r="U30" i="663" s="1"/>
  <c r="L30" i="663"/>
  <c r="M30" i="663" s="1"/>
  <c r="H30" i="663"/>
  <c r="E30" i="663"/>
  <c r="AT29" i="663"/>
  <c r="AJ29" i="663"/>
  <c r="X29" i="663"/>
  <c r="T29" i="663"/>
  <c r="U29" i="663" s="1"/>
  <c r="L29" i="663"/>
  <c r="M29" i="663" s="1"/>
  <c r="H29" i="663"/>
  <c r="E29" i="663"/>
  <c r="AT28" i="663"/>
  <c r="AJ28" i="663"/>
  <c r="X28" i="663"/>
  <c r="T28" i="663"/>
  <c r="U28" i="663" s="1"/>
  <c r="L28" i="663"/>
  <c r="M28" i="663" s="1"/>
  <c r="H28" i="663"/>
  <c r="E28" i="663"/>
  <c r="AT27" i="663"/>
  <c r="AJ27" i="663"/>
  <c r="X27" i="663"/>
  <c r="T27" i="663"/>
  <c r="U27" i="663" s="1"/>
  <c r="L27" i="663"/>
  <c r="M27" i="663" s="1"/>
  <c r="H27" i="663"/>
  <c r="E27" i="663"/>
  <c r="AT26" i="663"/>
  <c r="AJ26" i="663"/>
  <c r="X26" i="663"/>
  <c r="T26" i="663"/>
  <c r="U26" i="663" s="1"/>
  <c r="L26" i="663"/>
  <c r="M26" i="663" s="1"/>
  <c r="H26" i="663"/>
  <c r="E26" i="663"/>
  <c r="AT25" i="663"/>
  <c r="AJ25" i="663"/>
  <c r="X25" i="663"/>
  <c r="T25" i="663"/>
  <c r="U25" i="663" s="1"/>
  <c r="L25" i="663"/>
  <c r="K25" i="663" s="1"/>
  <c r="H25" i="663"/>
  <c r="E25" i="663"/>
  <c r="AT24" i="663"/>
  <c r="AJ24" i="663"/>
  <c r="X24" i="663"/>
  <c r="T24" i="663"/>
  <c r="U24" i="663" s="1"/>
  <c r="L24" i="663"/>
  <c r="K24" i="663" s="1"/>
  <c r="H24" i="663"/>
  <c r="E24" i="663"/>
  <c r="AT23" i="663"/>
  <c r="AJ23" i="663"/>
  <c r="X23" i="663"/>
  <c r="T23" i="663"/>
  <c r="U23" i="663" s="1"/>
  <c r="L23" i="663"/>
  <c r="K23" i="663" s="1"/>
  <c r="H23" i="663"/>
  <c r="E23" i="663"/>
  <c r="AT22" i="663"/>
  <c r="AJ22" i="663"/>
  <c r="X22" i="663"/>
  <c r="T22" i="663"/>
  <c r="U22" i="663" s="1"/>
  <c r="L22" i="663"/>
  <c r="K22" i="663" s="1"/>
  <c r="H22" i="663"/>
  <c r="E22" i="663"/>
  <c r="AT21" i="663"/>
  <c r="AJ21" i="663"/>
  <c r="X21" i="663"/>
  <c r="T21" i="663"/>
  <c r="U21" i="663" s="1"/>
  <c r="L21" i="663"/>
  <c r="K21" i="663" s="1"/>
  <c r="H21" i="663"/>
  <c r="E21" i="663"/>
  <c r="AT20" i="663"/>
  <c r="AJ20" i="663"/>
  <c r="X20" i="663"/>
  <c r="T20" i="663"/>
  <c r="U20" i="663" s="1"/>
  <c r="L20" i="663"/>
  <c r="K20" i="663" s="1"/>
  <c r="H20" i="663"/>
  <c r="E20" i="663"/>
  <c r="AT19" i="663"/>
  <c r="AJ19" i="663"/>
  <c r="X19" i="663"/>
  <c r="T19" i="663"/>
  <c r="U19" i="663" s="1"/>
  <c r="L19" i="663"/>
  <c r="K19" i="663" s="1"/>
  <c r="H19" i="663"/>
  <c r="E19" i="663"/>
  <c r="AT18" i="663"/>
  <c r="AJ18" i="663"/>
  <c r="X18" i="663"/>
  <c r="T18" i="663"/>
  <c r="U18" i="663" s="1"/>
  <c r="L18" i="663"/>
  <c r="K18" i="663" s="1"/>
  <c r="H18" i="663"/>
  <c r="E18" i="663"/>
  <c r="AT17" i="663"/>
  <c r="AJ17" i="663"/>
  <c r="X17" i="663"/>
  <c r="T17" i="663"/>
  <c r="U17" i="663" s="1"/>
  <c r="L17" i="663"/>
  <c r="K17" i="663" s="1"/>
  <c r="H17" i="663"/>
  <c r="E17" i="663"/>
  <c r="AT16" i="663"/>
  <c r="AJ16" i="663"/>
  <c r="X16" i="663"/>
  <c r="T16" i="663"/>
  <c r="U16" i="663" s="1"/>
  <c r="L16" i="663"/>
  <c r="K16" i="663" s="1"/>
  <c r="H16" i="663"/>
  <c r="E16" i="663"/>
  <c r="AT15" i="663"/>
  <c r="AJ15" i="663"/>
  <c r="X15" i="663"/>
  <c r="T15" i="663"/>
  <c r="U15" i="663" s="1"/>
  <c r="L15" i="663"/>
  <c r="K15" i="663" s="1"/>
  <c r="H15" i="663"/>
  <c r="E15" i="663"/>
  <c r="AT14" i="663"/>
  <c r="AJ14" i="663"/>
  <c r="X14" i="663"/>
  <c r="T14" i="663"/>
  <c r="U14" i="663" s="1"/>
  <c r="L14" i="663"/>
  <c r="K14" i="663" s="1"/>
  <c r="E14" i="663"/>
  <c r="AT13" i="663"/>
  <c r="AJ13" i="663"/>
  <c r="X13" i="663"/>
  <c r="T13" i="663"/>
  <c r="V13" i="663" s="1"/>
  <c r="L13" i="663"/>
  <c r="K13" i="663" s="1"/>
  <c r="H13" i="663"/>
  <c r="E13" i="663"/>
  <c r="AT12" i="663"/>
  <c r="X12" i="663"/>
  <c r="L12" i="663"/>
  <c r="K12" i="663" s="1"/>
  <c r="H12" i="663"/>
  <c r="E12" i="663"/>
  <c r="AJ12" i="663"/>
  <c r="AT36" i="663" l="1"/>
  <c r="M22" i="663"/>
  <c r="M24" i="663"/>
  <c r="V31" i="663"/>
  <c r="AK31" i="663" s="1"/>
  <c r="M16" i="663"/>
  <c r="M14" i="663"/>
  <c r="AK13" i="663"/>
  <c r="AK32" i="663"/>
  <c r="U13" i="663"/>
  <c r="V25" i="663"/>
  <c r="V26" i="663"/>
  <c r="AK26" i="663" s="1"/>
  <c r="V27" i="663"/>
  <c r="AK27" i="663" s="1"/>
  <c r="V28" i="663"/>
  <c r="AK28" i="663" s="1"/>
  <c r="V29" i="663"/>
  <c r="V30" i="663"/>
  <c r="AK30" i="663" s="1"/>
  <c r="V14" i="663"/>
  <c r="AK14" i="663" s="1"/>
  <c r="V15" i="663"/>
  <c r="AK15" i="663" s="1"/>
  <c r="AK25" i="663"/>
  <c r="AK29" i="663"/>
  <c r="V18" i="663"/>
  <c r="AK18" i="663" s="1"/>
  <c r="V19" i="663"/>
  <c r="AK19" i="663" s="1"/>
  <c r="V20" i="663"/>
  <c r="V21" i="663"/>
  <c r="AK21" i="663" s="1"/>
  <c r="V24" i="663"/>
  <c r="AK24" i="663" s="1"/>
  <c r="V17" i="663"/>
  <c r="AK17" i="663" s="1"/>
  <c r="V22" i="663"/>
  <c r="V23" i="663"/>
  <c r="AK23" i="663" s="1"/>
  <c r="U32" i="663"/>
  <c r="AK20" i="663"/>
  <c r="AK22" i="663"/>
  <c r="V16" i="663"/>
  <c r="AK16" i="663" s="1"/>
  <c r="V33" i="663"/>
  <c r="AK33" i="663" s="1"/>
  <c r="M20" i="663"/>
  <c r="K32" i="663"/>
  <c r="M18" i="663"/>
  <c r="M17" i="663"/>
  <c r="M21" i="663"/>
  <c r="M25" i="663"/>
  <c r="K34" i="663"/>
  <c r="K35" i="663"/>
  <c r="M15" i="663"/>
  <c r="M19" i="663"/>
  <c r="M23" i="663"/>
  <c r="V12" i="663"/>
  <c r="U12" i="663"/>
  <c r="T36" i="663"/>
  <c r="AJ36" i="663"/>
  <c r="AK12" i="663"/>
  <c r="AK34" i="663"/>
  <c r="AK35" i="663"/>
  <c r="M12" i="663"/>
  <c r="M13" i="663"/>
  <c r="AI8" i="663"/>
  <c r="K26" i="663"/>
  <c r="K27" i="663"/>
  <c r="K28" i="663"/>
  <c r="K29" i="663"/>
  <c r="K30" i="663"/>
  <c r="K31" i="663"/>
  <c r="M33" i="663"/>
  <c r="U34" i="663"/>
  <c r="U35" i="663"/>
  <c r="H23" i="662"/>
  <c r="V36" i="663" l="1"/>
  <c r="AK36" i="663" s="1"/>
  <c r="U36" i="663"/>
  <c r="AI11" i="662" l="1"/>
  <c r="S11" i="662"/>
  <c r="AU36" i="662"/>
  <c r="AS36" i="662"/>
  <c r="AT35" i="662"/>
  <c r="AJ35" i="662"/>
  <c r="X35" i="662"/>
  <c r="T35" i="662"/>
  <c r="V35" i="662" s="1"/>
  <c r="L35" i="662"/>
  <c r="M35" i="662" s="1"/>
  <c r="H35" i="662"/>
  <c r="E35" i="662"/>
  <c r="AT34" i="662"/>
  <c r="AJ34" i="662"/>
  <c r="X34" i="662"/>
  <c r="T34" i="662"/>
  <c r="V34" i="662" s="1"/>
  <c r="L34" i="662"/>
  <c r="M34" i="662" s="1"/>
  <c r="H34" i="662"/>
  <c r="E34" i="662"/>
  <c r="AZ33" i="662"/>
  <c r="AJ33" i="662"/>
  <c r="X33" i="662"/>
  <c r="T33" i="662"/>
  <c r="U33" i="662" s="1"/>
  <c r="L33" i="662"/>
  <c r="K33" i="662" s="1"/>
  <c r="H33" i="662"/>
  <c r="E33" i="662"/>
  <c r="AJ32" i="662"/>
  <c r="X32" i="662"/>
  <c r="T32" i="662"/>
  <c r="V32" i="662" s="1"/>
  <c r="L32" i="662"/>
  <c r="K32" i="662" s="1"/>
  <c r="H32" i="662"/>
  <c r="E32" i="662"/>
  <c r="AJ31" i="662"/>
  <c r="X31" i="662"/>
  <c r="T31" i="662"/>
  <c r="U31" i="662" s="1"/>
  <c r="L31" i="662"/>
  <c r="M31" i="662" s="1"/>
  <c r="H31" i="662"/>
  <c r="E31" i="662"/>
  <c r="AT30" i="662"/>
  <c r="AJ30" i="662"/>
  <c r="X30" i="662"/>
  <c r="T30" i="662"/>
  <c r="U30" i="662" s="1"/>
  <c r="L30" i="662"/>
  <c r="M30" i="662" s="1"/>
  <c r="H30" i="662"/>
  <c r="E30" i="662"/>
  <c r="AT29" i="662"/>
  <c r="AJ29" i="662"/>
  <c r="X29" i="662"/>
  <c r="T29" i="662"/>
  <c r="U29" i="662" s="1"/>
  <c r="L29" i="662"/>
  <c r="M29" i="662" s="1"/>
  <c r="H29" i="662"/>
  <c r="E29" i="662"/>
  <c r="AT28" i="662"/>
  <c r="AJ28" i="662"/>
  <c r="X28" i="662"/>
  <c r="T28" i="662"/>
  <c r="U28" i="662" s="1"/>
  <c r="L28" i="662"/>
  <c r="M28" i="662" s="1"/>
  <c r="H28" i="662"/>
  <c r="E28" i="662"/>
  <c r="AT27" i="662"/>
  <c r="AJ27" i="662"/>
  <c r="X27" i="662"/>
  <c r="T27" i="662"/>
  <c r="U27" i="662" s="1"/>
  <c r="L27" i="662"/>
  <c r="M27" i="662" s="1"/>
  <c r="H27" i="662"/>
  <c r="E27" i="662"/>
  <c r="AT26" i="662"/>
  <c r="AJ26" i="662"/>
  <c r="X26" i="662"/>
  <c r="T26" i="662"/>
  <c r="U26" i="662" s="1"/>
  <c r="L26" i="662"/>
  <c r="M26" i="662" s="1"/>
  <c r="H26" i="662"/>
  <c r="E26" i="662"/>
  <c r="AT25" i="662"/>
  <c r="AJ25" i="662"/>
  <c r="X25" i="662"/>
  <c r="T25" i="662"/>
  <c r="U25" i="662" s="1"/>
  <c r="L25" i="662"/>
  <c r="M25" i="662" s="1"/>
  <c r="H25" i="662"/>
  <c r="E25" i="662"/>
  <c r="AT24" i="662"/>
  <c r="AJ24" i="662"/>
  <c r="X24" i="662"/>
  <c r="T24" i="662"/>
  <c r="U24" i="662" s="1"/>
  <c r="L24" i="662"/>
  <c r="K24" i="662" s="1"/>
  <c r="H24" i="662"/>
  <c r="E24" i="662"/>
  <c r="AT23" i="662"/>
  <c r="AJ23" i="662"/>
  <c r="X23" i="662"/>
  <c r="T23" i="662"/>
  <c r="U23" i="662" s="1"/>
  <c r="L23" i="662"/>
  <c r="K23" i="662" s="1"/>
  <c r="E23" i="662"/>
  <c r="AT22" i="662"/>
  <c r="AJ22" i="662"/>
  <c r="X22" i="662"/>
  <c r="T22" i="662"/>
  <c r="U22" i="662" s="1"/>
  <c r="L22" i="662"/>
  <c r="K22" i="662" s="1"/>
  <c r="H22" i="662"/>
  <c r="E22" i="662"/>
  <c r="AT21" i="662"/>
  <c r="AJ21" i="662"/>
  <c r="X21" i="662"/>
  <c r="T21" i="662"/>
  <c r="U21" i="662" s="1"/>
  <c r="L21" i="662"/>
  <c r="K21" i="662" s="1"/>
  <c r="H21" i="662"/>
  <c r="E21" i="662"/>
  <c r="AT20" i="662"/>
  <c r="AJ20" i="662"/>
  <c r="X20" i="662"/>
  <c r="T20" i="662"/>
  <c r="U20" i="662" s="1"/>
  <c r="L20" i="662"/>
  <c r="K20" i="662" s="1"/>
  <c r="H20" i="662"/>
  <c r="E20" i="662"/>
  <c r="AT19" i="662"/>
  <c r="AJ19" i="662"/>
  <c r="X19" i="662"/>
  <c r="T19" i="662"/>
  <c r="U19" i="662" s="1"/>
  <c r="L19" i="662"/>
  <c r="K19" i="662" s="1"/>
  <c r="H19" i="662"/>
  <c r="E19" i="662"/>
  <c r="AT18" i="662"/>
  <c r="AJ18" i="662"/>
  <c r="X18" i="662"/>
  <c r="T18" i="662"/>
  <c r="U18" i="662" s="1"/>
  <c r="L18" i="662"/>
  <c r="K18" i="662" s="1"/>
  <c r="H18" i="662"/>
  <c r="E18" i="662"/>
  <c r="AT17" i="662"/>
  <c r="AJ17" i="662"/>
  <c r="X17" i="662"/>
  <c r="T17" i="662"/>
  <c r="U17" i="662" s="1"/>
  <c r="L17" i="662"/>
  <c r="K17" i="662" s="1"/>
  <c r="H17" i="662"/>
  <c r="E17" i="662"/>
  <c r="AT16" i="662"/>
  <c r="AJ16" i="662"/>
  <c r="X16" i="662"/>
  <c r="T16" i="662"/>
  <c r="U16" i="662" s="1"/>
  <c r="L16" i="662"/>
  <c r="K16" i="662" s="1"/>
  <c r="H16" i="662"/>
  <c r="E16" i="662"/>
  <c r="AT15" i="662"/>
  <c r="AJ15" i="662"/>
  <c r="X15" i="662"/>
  <c r="T15" i="662"/>
  <c r="U15" i="662" s="1"/>
  <c r="L15" i="662"/>
  <c r="K15" i="662" s="1"/>
  <c r="H15" i="662"/>
  <c r="E15" i="662"/>
  <c r="AT14" i="662"/>
  <c r="AJ14" i="662"/>
  <c r="X14" i="662"/>
  <c r="T14" i="662"/>
  <c r="U14" i="662" s="1"/>
  <c r="L14" i="662"/>
  <c r="K14" i="662" s="1"/>
  <c r="E14" i="662"/>
  <c r="AT13" i="662"/>
  <c r="AJ13" i="662"/>
  <c r="X13" i="662"/>
  <c r="T13" i="662"/>
  <c r="U13" i="662" s="1"/>
  <c r="L13" i="662"/>
  <c r="M13" i="662" s="1"/>
  <c r="H13" i="662"/>
  <c r="E13" i="662"/>
  <c r="AT12" i="662"/>
  <c r="X12" i="662"/>
  <c r="T12" i="662"/>
  <c r="L12" i="662"/>
  <c r="M12" i="662" s="1"/>
  <c r="H12" i="662"/>
  <c r="E12" i="662"/>
  <c r="AJ12" i="662"/>
  <c r="AT36" i="662" l="1"/>
  <c r="M32" i="662"/>
  <c r="M24" i="662"/>
  <c r="M21" i="662"/>
  <c r="M18" i="662"/>
  <c r="AK32" i="662"/>
  <c r="V14" i="662"/>
  <c r="AK14" i="662" s="1"/>
  <c r="V15" i="662"/>
  <c r="AK15" i="662" s="1"/>
  <c r="V16" i="662"/>
  <c r="AK16" i="662" s="1"/>
  <c r="T36" i="662"/>
  <c r="V18" i="662"/>
  <c r="AK18" i="662" s="1"/>
  <c r="V19" i="662"/>
  <c r="AK19" i="662" s="1"/>
  <c r="V20" i="662"/>
  <c r="AK20" i="662" s="1"/>
  <c r="V13" i="662"/>
  <c r="AK13" i="662" s="1"/>
  <c r="V17" i="662"/>
  <c r="AK17" i="662" s="1"/>
  <c r="V21" i="662"/>
  <c r="AK21" i="662" s="1"/>
  <c r="V22" i="662"/>
  <c r="AK22" i="662" s="1"/>
  <c r="V33" i="662"/>
  <c r="AK33" i="662" s="1"/>
  <c r="V24" i="662"/>
  <c r="AK24" i="662" s="1"/>
  <c r="V25" i="662"/>
  <c r="AK25" i="662" s="1"/>
  <c r="V26" i="662"/>
  <c r="AK26" i="662" s="1"/>
  <c r="V27" i="662"/>
  <c r="AK27" i="662" s="1"/>
  <c r="V28" i="662"/>
  <c r="AK28" i="662" s="1"/>
  <c r="V29" i="662"/>
  <c r="AK29" i="662" s="1"/>
  <c r="V30" i="662"/>
  <c r="AK30" i="662" s="1"/>
  <c r="V31" i="662"/>
  <c r="AK31" i="662" s="1"/>
  <c r="U32" i="662"/>
  <c r="V23" i="662"/>
  <c r="AK23" i="662" s="1"/>
  <c r="V12" i="662"/>
  <c r="AK12" i="662" s="1"/>
  <c r="M20" i="662"/>
  <c r="M17" i="662"/>
  <c r="M22" i="662"/>
  <c r="M16" i="662"/>
  <c r="K34" i="662"/>
  <c r="K35" i="662"/>
  <c r="M19" i="662"/>
  <c r="M23" i="662"/>
  <c r="AJ36" i="662"/>
  <c r="AK34" i="662"/>
  <c r="AK35" i="662"/>
  <c r="M14" i="662"/>
  <c r="M15" i="662"/>
  <c r="AI8" i="662"/>
  <c r="K12" i="662"/>
  <c r="U12" i="662"/>
  <c r="K13" i="662"/>
  <c r="K25" i="662"/>
  <c r="K26" i="662"/>
  <c r="K27" i="662"/>
  <c r="K28" i="662"/>
  <c r="K29" i="662"/>
  <c r="K30" i="662"/>
  <c r="K31" i="662"/>
  <c r="M33" i="662"/>
  <c r="U34" i="662"/>
  <c r="U35" i="662"/>
  <c r="U36" i="662" l="1"/>
  <c r="V36" i="662"/>
  <c r="AK36" i="662" s="1"/>
  <c r="AI11" i="661" l="1"/>
  <c r="S11" i="661"/>
  <c r="AU36" i="661"/>
  <c r="AS36" i="661"/>
  <c r="AT35" i="661"/>
  <c r="AJ35" i="661"/>
  <c r="X35" i="661"/>
  <c r="T35" i="661"/>
  <c r="V35" i="661" s="1"/>
  <c r="L35" i="661"/>
  <c r="M35" i="661" s="1"/>
  <c r="H35" i="661"/>
  <c r="E35" i="661"/>
  <c r="AT34" i="661"/>
  <c r="AJ34" i="661"/>
  <c r="X34" i="661"/>
  <c r="T34" i="661"/>
  <c r="V34" i="661" s="1"/>
  <c r="L34" i="661"/>
  <c r="M34" i="661" s="1"/>
  <c r="H34" i="661"/>
  <c r="E34" i="661"/>
  <c r="AZ33" i="661"/>
  <c r="AJ33" i="661"/>
  <c r="X33" i="661"/>
  <c r="T33" i="661"/>
  <c r="V33" i="661" s="1"/>
  <c r="L33" i="661"/>
  <c r="K33" i="661" s="1"/>
  <c r="H33" i="661"/>
  <c r="E33" i="661"/>
  <c r="AJ32" i="661"/>
  <c r="X32" i="661"/>
  <c r="T32" i="661"/>
  <c r="V32" i="661" s="1"/>
  <c r="L32" i="661"/>
  <c r="M32" i="661" s="1"/>
  <c r="H32" i="661"/>
  <c r="E32" i="661"/>
  <c r="AJ31" i="661"/>
  <c r="X31" i="661"/>
  <c r="T31" i="661"/>
  <c r="U31" i="661" s="1"/>
  <c r="L31" i="661"/>
  <c r="M31" i="661" s="1"/>
  <c r="H31" i="661"/>
  <c r="E31" i="661"/>
  <c r="AT30" i="661"/>
  <c r="AJ30" i="661"/>
  <c r="X30" i="661"/>
  <c r="T30" i="661"/>
  <c r="U30" i="661" s="1"/>
  <c r="L30" i="661"/>
  <c r="M30" i="661" s="1"/>
  <c r="H30" i="661"/>
  <c r="E30" i="661"/>
  <c r="AT29" i="661"/>
  <c r="AJ29" i="661"/>
  <c r="X29" i="661"/>
  <c r="T29" i="661"/>
  <c r="U29" i="661" s="1"/>
  <c r="L29" i="661"/>
  <c r="M29" i="661" s="1"/>
  <c r="H29" i="661"/>
  <c r="E29" i="661"/>
  <c r="AT28" i="661"/>
  <c r="AJ28" i="661"/>
  <c r="X28" i="661"/>
  <c r="T28" i="661"/>
  <c r="U28" i="661" s="1"/>
  <c r="L28" i="661"/>
  <c r="M28" i="661" s="1"/>
  <c r="H28" i="661"/>
  <c r="E28" i="661"/>
  <c r="AT27" i="661"/>
  <c r="AJ27" i="661"/>
  <c r="X27" i="661"/>
  <c r="T27" i="661"/>
  <c r="U27" i="661" s="1"/>
  <c r="L27" i="661"/>
  <c r="M27" i="661" s="1"/>
  <c r="H27" i="661"/>
  <c r="E27" i="661"/>
  <c r="AT26" i="661"/>
  <c r="AJ26" i="661"/>
  <c r="X26" i="661"/>
  <c r="T26" i="661"/>
  <c r="U26" i="661" s="1"/>
  <c r="L26" i="661"/>
  <c r="M26" i="661" s="1"/>
  <c r="H26" i="661"/>
  <c r="E26" i="661"/>
  <c r="AT25" i="661"/>
  <c r="AJ25" i="661"/>
  <c r="X25" i="661"/>
  <c r="T25" i="661"/>
  <c r="U25" i="661" s="1"/>
  <c r="L25" i="661"/>
  <c r="M25" i="661" s="1"/>
  <c r="H25" i="661"/>
  <c r="E25" i="661"/>
  <c r="AT24" i="661"/>
  <c r="AJ24" i="661"/>
  <c r="X24" i="661"/>
  <c r="T24" i="661"/>
  <c r="U24" i="661" s="1"/>
  <c r="L24" i="661"/>
  <c r="M24" i="661" s="1"/>
  <c r="H24" i="661"/>
  <c r="E24" i="661"/>
  <c r="AT23" i="661"/>
  <c r="AJ23" i="661"/>
  <c r="X23" i="661"/>
  <c r="T23" i="661"/>
  <c r="U23" i="661" s="1"/>
  <c r="L23" i="661"/>
  <c r="M23" i="661" s="1"/>
  <c r="H23" i="661"/>
  <c r="E23" i="661"/>
  <c r="AT22" i="661"/>
  <c r="AJ22" i="661"/>
  <c r="X22" i="661"/>
  <c r="T22" i="661"/>
  <c r="U22" i="661" s="1"/>
  <c r="L22" i="661"/>
  <c r="M22" i="661" s="1"/>
  <c r="H22" i="661"/>
  <c r="E22" i="661"/>
  <c r="AT21" i="661"/>
  <c r="AJ21" i="661"/>
  <c r="X21" i="661"/>
  <c r="T21" i="661"/>
  <c r="U21" i="661" s="1"/>
  <c r="L21" i="661"/>
  <c r="M21" i="661" s="1"/>
  <c r="H21" i="661"/>
  <c r="E21" i="661"/>
  <c r="AT20" i="661"/>
  <c r="AJ20" i="661"/>
  <c r="X20" i="661"/>
  <c r="T20" i="661"/>
  <c r="U20" i="661" s="1"/>
  <c r="L20" i="661"/>
  <c r="M20" i="661" s="1"/>
  <c r="H20" i="661"/>
  <c r="E20" i="661"/>
  <c r="AT19" i="661"/>
  <c r="AJ19" i="661"/>
  <c r="X19" i="661"/>
  <c r="T19" i="661"/>
  <c r="U19" i="661" s="1"/>
  <c r="L19" i="661"/>
  <c r="K19" i="661" s="1"/>
  <c r="H19" i="661"/>
  <c r="E19" i="661"/>
  <c r="AT18" i="661"/>
  <c r="AJ18" i="661"/>
  <c r="X18" i="661"/>
  <c r="T18" i="661"/>
  <c r="U18" i="661" s="1"/>
  <c r="L18" i="661"/>
  <c r="M18" i="661" s="1"/>
  <c r="H18" i="661"/>
  <c r="E18" i="661"/>
  <c r="AT17" i="661"/>
  <c r="AJ17" i="661"/>
  <c r="X17" i="661"/>
  <c r="T17" i="661"/>
  <c r="U17" i="661" s="1"/>
  <c r="L17" i="661"/>
  <c r="M17" i="661" s="1"/>
  <c r="H17" i="661"/>
  <c r="E17" i="661"/>
  <c r="AT16" i="661"/>
  <c r="AJ16" i="661"/>
  <c r="X16" i="661"/>
  <c r="T16" i="661"/>
  <c r="U16" i="661" s="1"/>
  <c r="L16" i="661"/>
  <c r="M16" i="661" s="1"/>
  <c r="H16" i="661"/>
  <c r="E16" i="661"/>
  <c r="AT15" i="661"/>
  <c r="AJ15" i="661"/>
  <c r="X15" i="661"/>
  <c r="T15" i="661"/>
  <c r="U15" i="661" s="1"/>
  <c r="L15" i="661"/>
  <c r="K15" i="661" s="1"/>
  <c r="H15" i="661"/>
  <c r="E15" i="661"/>
  <c r="AT14" i="661"/>
  <c r="AJ14" i="661"/>
  <c r="X14" i="661"/>
  <c r="T14" i="661"/>
  <c r="U14" i="661" s="1"/>
  <c r="L14" i="661"/>
  <c r="K14" i="661" s="1"/>
  <c r="H14" i="661"/>
  <c r="E14" i="661"/>
  <c r="AT13" i="661"/>
  <c r="AJ13" i="661"/>
  <c r="X13" i="661"/>
  <c r="T13" i="661"/>
  <c r="U13" i="661" s="1"/>
  <c r="L13" i="661"/>
  <c r="K13" i="661" s="1"/>
  <c r="H13" i="661"/>
  <c r="E13" i="661"/>
  <c r="AT12" i="661"/>
  <c r="X12" i="661"/>
  <c r="T12" i="661"/>
  <c r="L12" i="661"/>
  <c r="K12" i="661" s="1"/>
  <c r="H12" i="661"/>
  <c r="E12" i="661"/>
  <c r="AI8" i="661"/>
  <c r="K32" i="661" l="1"/>
  <c r="K34" i="661"/>
  <c r="K35" i="661"/>
  <c r="AT36" i="661"/>
  <c r="AK32" i="661"/>
  <c r="V13" i="661"/>
  <c r="V14" i="661"/>
  <c r="AK14" i="661" s="1"/>
  <c r="V16" i="661"/>
  <c r="AK16" i="661" s="1"/>
  <c r="V18" i="661"/>
  <c r="AK18" i="661" s="1"/>
  <c r="V19" i="661"/>
  <c r="AK19" i="661" s="1"/>
  <c r="V21" i="661"/>
  <c r="AK21" i="661" s="1"/>
  <c r="V22" i="661"/>
  <c r="AK22" i="661" s="1"/>
  <c r="T36" i="661"/>
  <c r="U32" i="661"/>
  <c r="AK13" i="661"/>
  <c r="V15" i="661"/>
  <c r="AK15" i="661" s="1"/>
  <c r="V17" i="661"/>
  <c r="AK17" i="661" s="1"/>
  <c r="V20" i="661"/>
  <c r="AK20" i="661" s="1"/>
  <c r="V23" i="661"/>
  <c r="AK23" i="661" s="1"/>
  <c r="V24" i="661"/>
  <c r="AK24" i="661" s="1"/>
  <c r="V25" i="661"/>
  <c r="AK25" i="661" s="1"/>
  <c r="V26" i="661"/>
  <c r="AK26" i="661" s="1"/>
  <c r="V27" i="661"/>
  <c r="AK27" i="661" s="1"/>
  <c r="V28" i="661"/>
  <c r="AK28" i="661" s="1"/>
  <c r="V29" i="661"/>
  <c r="AK29" i="661" s="1"/>
  <c r="V30" i="661"/>
  <c r="AK30" i="661" s="1"/>
  <c r="V31" i="661"/>
  <c r="AK31" i="661" s="1"/>
  <c r="V12" i="661"/>
  <c r="AK33" i="661"/>
  <c r="AK34" i="661"/>
  <c r="AK35" i="661"/>
  <c r="M12" i="661"/>
  <c r="M13" i="661"/>
  <c r="M14" i="661"/>
  <c r="M15" i="661"/>
  <c r="M19" i="661"/>
  <c r="AJ12" i="661"/>
  <c r="U12" i="661"/>
  <c r="K16" i="661"/>
  <c r="K17" i="661"/>
  <c r="K18" i="661"/>
  <c r="K20" i="661"/>
  <c r="K21" i="661"/>
  <c r="K22" i="661"/>
  <c r="K23" i="661"/>
  <c r="K24" i="661"/>
  <c r="K25" i="661"/>
  <c r="K26" i="661"/>
  <c r="K27" i="661"/>
  <c r="K28" i="661"/>
  <c r="K29" i="661"/>
  <c r="K30" i="661"/>
  <c r="K31" i="661"/>
  <c r="M33" i="661"/>
  <c r="U33" i="661"/>
  <c r="U34" i="661"/>
  <c r="U35" i="661"/>
  <c r="U36" i="661" l="1"/>
  <c r="V36" i="661"/>
  <c r="AJ36" i="661"/>
  <c r="AK12" i="661"/>
  <c r="AK36" i="661" l="1"/>
  <c r="AI11" i="660" l="1"/>
  <c r="AI8" i="660" s="1"/>
  <c r="S11" i="660"/>
  <c r="AU36" i="660"/>
  <c r="AS36" i="660"/>
  <c r="AT35" i="660"/>
  <c r="AJ35" i="660"/>
  <c r="X35" i="660"/>
  <c r="T35" i="660"/>
  <c r="V35" i="660" s="1"/>
  <c r="L35" i="660"/>
  <c r="M35" i="660" s="1"/>
  <c r="H35" i="660"/>
  <c r="E35" i="660"/>
  <c r="AT34" i="660"/>
  <c r="AJ34" i="660"/>
  <c r="X34" i="660"/>
  <c r="T34" i="660"/>
  <c r="V34" i="660" s="1"/>
  <c r="L34" i="660"/>
  <c r="M34" i="660" s="1"/>
  <c r="H34" i="660"/>
  <c r="E34" i="660"/>
  <c r="AZ33" i="660"/>
  <c r="AJ33" i="660"/>
  <c r="X33" i="660"/>
  <c r="T33" i="660"/>
  <c r="V33" i="660" s="1"/>
  <c r="L33" i="660"/>
  <c r="K33" i="660" s="1"/>
  <c r="H33" i="660"/>
  <c r="E33" i="660"/>
  <c r="AJ32" i="660"/>
  <c r="X32" i="660"/>
  <c r="T32" i="660"/>
  <c r="V32" i="660" s="1"/>
  <c r="L32" i="660"/>
  <c r="K32" i="660" s="1"/>
  <c r="H32" i="660"/>
  <c r="E32" i="660"/>
  <c r="AJ31" i="660"/>
  <c r="X31" i="660"/>
  <c r="T31" i="660"/>
  <c r="U31" i="660" s="1"/>
  <c r="L31" i="660"/>
  <c r="M31" i="660" s="1"/>
  <c r="H31" i="660"/>
  <c r="E31" i="660"/>
  <c r="AT30" i="660"/>
  <c r="AJ30" i="660"/>
  <c r="X30" i="660"/>
  <c r="T30" i="660"/>
  <c r="U30" i="660" s="1"/>
  <c r="L30" i="660"/>
  <c r="M30" i="660" s="1"/>
  <c r="H30" i="660"/>
  <c r="E30" i="660"/>
  <c r="AT29" i="660"/>
  <c r="AJ29" i="660"/>
  <c r="X29" i="660"/>
  <c r="T29" i="660"/>
  <c r="U29" i="660" s="1"/>
  <c r="L29" i="660"/>
  <c r="M29" i="660" s="1"/>
  <c r="H29" i="660"/>
  <c r="E29" i="660"/>
  <c r="AT28" i="660"/>
  <c r="AJ28" i="660"/>
  <c r="X28" i="660"/>
  <c r="T28" i="660"/>
  <c r="U28" i="660" s="1"/>
  <c r="L28" i="660"/>
  <c r="M28" i="660" s="1"/>
  <c r="H28" i="660"/>
  <c r="E28" i="660"/>
  <c r="AT27" i="660"/>
  <c r="AJ27" i="660"/>
  <c r="X27" i="660"/>
  <c r="T27" i="660"/>
  <c r="U27" i="660" s="1"/>
  <c r="L27" i="660"/>
  <c r="M27" i="660" s="1"/>
  <c r="H27" i="660"/>
  <c r="E27" i="660"/>
  <c r="AT26" i="660"/>
  <c r="AJ26" i="660"/>
  <c r="X26" i="660"/>
  <c r="T26" i="660"/>
  <c r="U26" i="660" s="1"/>
  <c r="L26" i="660"/>
  <c r="M26" i="660" s="1"/>
  <c r="H26" i="660"/>
  <c r="E26" i="660"/>
  <c r="AT25" i="660"/>
  <c r="AJ25" i="660"/>
  <c r="X25" i="660"/>
  <c r="T25" i="660"/>
  <c r="U25" i="660" s="1"/>
  <c r="L25" i="660"/>
  <c r="M25" i="660" s="1"/>
  <c r="H25" i="660"/>
  <c r="E25" i="660"/>
  <c r="AT24" i="660"/>
  <c r="AJ24" i="660"/>
  <c r="X24" i="660"/>
  <c r="T24" i="660"/>
  <c r="U24" i="660" s="1"/>
  <c r="L24" i="660"/>
  <c r="M24" i="660" s="1"/>
  <c r="H24" i="660"/>
  <c r="E24" i="660"/>
  <c r="AT23" i="660"/>
  <c r="AJ23" i="660"/>
  <c r="X23" i="660"/>
  <c r="T23" i="660"/>
  <c r="U23" i="660" s="1"/>
  <c r="L23" i="660"/>
  <c r="M23" i="660" s="1"/>
  <c r="H23" i="660"/>
  <c r="E23" i="660"/>
  <c r="AT22" i="660"/>
  <c r="AJ22" i="660"/>
  <c r="X22" i="660"/>
  <c r="T22" i="660"/>
  <c r="U22" i="660" s="1"/>
  <c r="L22" i="660"/>
  <c r="M22" i="660" s="1"/>
  <c r="H22" i="660"/>
  <c r="E22" i="660"/>
  <c r="AT21" i="660"/>
  <c r="AJ21" i="660"/>
  <c r="X21" i="660"/>
  <c r="T21" i="660"/>
  <c r="U21" i="660" s="1"/>
  <c r="L21" i="660"/>
  <c r="M21" i="660" s="1"/>
  <c r="H21" i="660"/>
  <c r="E21" i="660"/>
  <c r="AT20" i="660"/>
  <c r="AJ20" i="660"/>
  <c r="X20" i="660"/>
  <c r="T20" i="660"/>
  <c r="U20" i="660" s="1"/>
  <c r="L20" i="660"/>
  <c r="M20" i="660" s="1"/>
  <c r="H20" i="660"/>
  <c r="E20" i="660"/>
  <c r="AT19" i="660"/>
  <c r="AJ19" i="660"/>
  <c r="X19" i="660"/>
  <c r="T19" i="660"/>
  <c r="U19" i="660" s="1"/>
  <c r="L19" i="660"/>
  <c r="M19" i="660" s="1"/>
  <c r="H19" i="660"/>
  <c r="E19" i="660"/>
  <c r="AT18" i="660"/>
  <c r="AJ18" i="660"/>
  <c r="X18" i="660"/>
  <c r="T18" i="660"/>
  <c r="U18" i="660" s="1"/>
  <c r="L18" i="660"/>
  <c r="K18" i="660" s="1"/>
  <c r="H18" i="660"/>
  <c r="E18" i="660"/>
  <c r="AT17" i="660"/>
  <c r="AJ17" i="660"/>
  <c r="X17" i="660"/>
  <c r="T17" i="660"/>
  <c r="U17" i="660" s="1"/>
  <c r="L17" i="660"/>
  <c r="K17" i="660" s="1"/>
  <c r="H17" i="660"/>
  <c r="E17" i="660"/>
  <c r="AT16" i="660"/>
  <c r="AJ16" i="660"/>
  <c r="X16" i="660"/>
  <c r="T16" i="660"/>
  <c r="U16" i="660" s="1"/>
  <c r="L16" i="660"/>
  <c r="M16" i="660" s="1"/>
  <c r="H16" i="660"/>
  <c r="E16" i="660"/>
  <c r="AT15" i="660"/>
  <c r="AJ15" i="660"/>
  <c r="X15" i="660"/>
  <c r="T15" i="660"/>
  <c r="U15" i="660" s="1"/>
  <c r="L15" i="660"/>
  <c r="K15" i="660" s="1"/>
  <c r="H15" i="660"/>
  <c r="E15" i="660"/>
  <c r="AT14" i="660"/>
  <c r="AJ14" i="660"/>
  <c r="X14" i="660"/>
  <c r="T14" i="660"/>
  <c r="U14" i="660" s="1"/>
  <c r="L14" i="660"/>
  <c r="K14" i="660" s="1"/>
  <c r="H14" i="660"/>
  <c r="E14" i="660"/>
  <c r="AT13" i="660"/>
  <c r="AJ13" i="660"/>
  <c r="X13" i="660"/>
  <c r="T13" i="660"/>
  <c r="U13" i="660" s="1"/>
  <c r="L13" i="660"/>
  <c r="K13" i="660" s="1"/>
  <c r="H13" i="660"/>
  <c r="E13" i="660"/>
  <c r="AT12" i="660"/>
  <c r="X12" i="660"/>
  <c r="T12" i="660"/>
  <c r="L12" i="660"/>
  <c r="M12" i="660" s="1"/>
  <c r="H12" i="660"/>
  <c r="E12" i="660"/>
  <c r="AT36" i="660" l="1"/>
  <c r="U32" i="660"/>
  <c r="AK32" i="660"/>
  <c r="V13" i="660"/>
  <c r="AK13" i="660" s="1"/>
  <c r="V15" i="660"/>
  <c r="AK15" i="660" s="1"/>
  <c r="V17" i="660"/>
  <c r="AK17" i="660" s="1"/>
  <c r="V18" i="660"/>
  <c r="AK18" i="660" s="1"/>
  <c r="V19" i="660"/>
  <c r="V20" i="660"/>
  <c r="AK20" i="660" s="1"/>
  <c r="V22" i="660"/>
  <c r="AK22" i="660" s="1"/>
  <c r="V23" i="660"/>
  <c r="AK23" i="660" s="1"/>
  <c r="V24" i="660"/>
  <c r="AK24" i="660" s="1"/>
  <c r="V25" i="660"/>
  <c r="AK25" i="660" s="1"/>
  <c r="V27" i="660"/>
  <c r="AK27" i="660" s="1"/>
  <c r="T36" i="660"/>
  <c r="AK19" i="660"/>
  <c r="V14" i="660"/>
  <c r="AK14" i="660" s="1"/>
  <c r="V16" i="660"/>
  <c r="AK16" i="660" s="1"/>
  <c r="V21" i="660"/>
  <c r="AK21" i="660" s="1"/>
  <c r="V26" i="660"/>
  <c r="AK26" i="660" s="1"/>
  <c r="V28" i="660"/>
  <c r="AK28" i="660" s="1"/>
  <c r="V29" i="660"/>
  <c r="AK29" i="660" s="1"/>
  <c r="V30" i="660"/>
  <c r="AK30" i="660" s="1"/>
  <c r="V31" i="660"/>
  <c r="AK31" i="660" s="1"/>
  <c r="V12" i="660"/>
  <c r="M32" i="660"/>
  <c r="K34" i="660"/>
  <c r="K35" i="660"/>
  <c r="AK33" i="660"/>
  <c r="AK34" i="660"/>
  <c r="AK35" i="660"/>
  <c r="M13" i="660"/>
  <c r="M14" i="660"/>
  <c r="M15" i="660"/>
  <c r="M17" i="660"/>
  <c r="M18" i="660"/>
  <c r="AJ12" i="660"/>
  <c r="K12" i="660"/>
  <c r="U12" i="660"/>
  <c r="K16" i="660"/>
  <c r="K19" i="660"/>
  <c r="K20" i="660"/>
  <c r="K21" i="660"/>
  <c r="K22" i="660"/>
  <c r="K23" i="660"/>
  <c r="K24" i="660"/>
  <c r="K25" i="660"/>
  <c r="K26" i="660"/>
  <c r="K27" i="660"/>
  <c r="K28" i="660"/>
  <c r="K29" i="660"/>
  <c r="K30" i="660"/>
  <c r="K31" i="660"/>
  <c r="M33" i="660"/>
  <c r="U33" i="660"/>
  <c r="U34" i="660"/>
  <c r="U35" i="660"/>
  <c r="U36" i="660" l="1"/>
  <c r="V36" i="660"/>
  <c r="AJ36" i="660"/>
  <c r="AK12" i="660"/>
  <c r="AK36" i="660" l="1"/>
  <c r="AI11" i="659" l="1"/>
  <c r="S11" i="659"/>
  <c r="T12" i="659" s="1"/>
  <c r="AU36" i="659"/>
  <c r="AS36" i="659"/>
  <c r="AT35" i="659"/>
  <c r="AJ35" i="659"/>
  <c r="X35" i="659"/>
  <c r="T35" i="659"/>
  <c r="V35" i="659" s="1"/>
  <c r="L35" i="659"/>
  <c r="K35" i="659" s="1"/>
  <c r="H35" i="659"/>
  <c r="E35" i="659"/>
  <c r="AT34" i="659"/>
  <c r="AJ34" i="659"/>
  <c r="X34" i="659"/>
  <c r="T34" i="659"/>
  <c r="V34" i="659" s="1"/>
  <c r="L34" i="659"/>
  <c r="M34" i="659" s="1"/>
  <c r="H34" i="659"/>
  <c r="E34" i="659"/>
  <c r="AZ33" i="659"/>
  <c r="AJ33" i="659"/>
  <c r="X33" i="659"/>
  <c r="T33" i="659"/>
  <c r="V33" i="659" s="1"/>
  <c r="L33" i="659"/>
  <c r="M33" i="659" s="1"/>
  <c r="H33" i="659"/>
  <c r="E33" i="659"/>
  <c r="AJ32" i="659"/>
  <c r="X32" i="659"/>
  <c r="T32" i="659"/>
  <c r="U32" i="659" s="1"/>
  <c r="L32" i="659"/>
  <c r="K32" i="659" s="1"/>
  <c r="H32" i="659"/>
  <c r="E32" i="659"/>
  <c r="AJ31" i="659"/>
  <c r="X31" i="659"/>
  <c r="T31" i="659"/>
  <c r="V31" i="659" s="1"/>
  <c r="L31" i="659"/>
  <c r="M31" i="659" s="1"/>
  <c r="H31" i="659"/>
  <c r="E31" i="659"/>
  <c r="AT30" i="659"/>
  <c r="AJ30" i="659"/>
  <c r="X30" i="659"/>
  <c r="T30" i="659"/>
  <c r="U30" i="659" s="1"/>
  <c r="L30" i="659"/>
  <c r="M30" i="659" s="1"/>
  <c r="H30" i="659"/>
  <c r="E30" i="659"/>
  <c r="AT29" i="659"/>
  <c r="AJ29" i="659"/>
  <c r="X29" i="659"/>
  <c r="T29" i="659"/>
  <c r="V29" i="659" s="1"/>
  <c r="L29" i="659"/>
  <c r="M29" i="659" s="1"/>
  <c r="H29" i="659"/>
  <c r="E29" i="659"/>
  <c r="AT28" i="659"/>
  <c r="AJ28" i="659"/>
  <c r="X28" i="659"/>
  <c r="T28" i="659"/>
  <c r="U28" i="659" s="1"/>
  <c r="L28" i="659"/>
  <c r="M28" i="659" s="1"/>
  <c r="H28" i="659"/>
  <c r="E28" i="659"/>
  <c r="AT27" i="659"/>
  <c r="AJ27" i="659"/>
  <c r="X27" i="659"/>
  <c r="T27" i="659"/>
  <c r="V27" i="659" s="1"/>
  <c r="L27" i="659"/>
  <c r="M27" i="659" s="1"/>
  <c r="H27" i="659"/>
  <c r="E27" i="659"/>
  <c r="AT26" i="659"/>
  <c r="AJ26" i="659"/>
  <c r="X26" i="659"/>
  <c r="T26" i="659"/>
  <c r="U26" i="659" s="1"/>
  <c r="L26" i="659"/>
  <c r="M26" i="659" s="1"/>
  <c r="H26" i="659"/>
  <c r="E26" i="659"/>
  <c r="AT25" i="659"/>
  <c r="AJ25" i="659"/>
  <c r="X25" i="659"/>
  <c r="T25" i="659"/>
  <c r="V25" i="659" s="1"/>
  <c r="L25" i="659"/>
  <c r="M25" i="659" s="1"/>
  <c r="H25" i="659"/>
  <c r="E25" i="659"/>
  <c r="AT24" i="659"/>
  <c r="AJ24" i="659"/>
  <c r="X24" i="659"/>
  <c r="T24" i="659"/>
  <c r="U24" i="659" s="1"/>
  <c r="L24" i="659"/>
  <c r="M24" i="659" s="1"/>
  <c r="H24" i="659"/>
  <c r="E24" i="659"/>
  <c r="AT23" i="659"/>
  <c r="AJ23" i="659"/>
  <c r="X23" i="659"/>
  <c r="T23" i="659"/>
  <c r="L23" i="659"/>
  <c r="K23" i="659" s="1"/>
  <c r="H23" i="659"/>
  <c r="E23" i="659"/>
  <c r="AT22" i="659"/>
  <c r="AJ22" i="659"/>
  <c r="X22" i="659"/>
  <c r="T22" i="659"/>
  <c r="U22" i="659" s="1"/>
  <c r="L22" i="659"/>
  <c r="K22" i="659" s="1"/>
  <c r="H22" i="659"/>
  <c r="E22" i="659"/>
  <c r="AT21" i="659"/>
  <c r="AJ21" i="659"/>
  <c r="X21" i="659"/>
  <c r="T21" i="659"/>
  <c r="V21" i="659" s="1"/>
  <c r="L21" i="659"/>
  <c r="K21" i="659" s="1"/>
  <c r="H21" i="659"/>
  <c r="E21" i="659"/>
  <c r="AT20" i="659"/>
  <c r="AJ20" i="659"/>
  <c r="X20" i="659"/>
  <c r="T20" i="659"/>
  <c r="V20" i="659" s="1"/>
  <c r="L20" i="659"/>
  <c r="K20" i="659" s="1"/>
  <c r="H20" i="659"/>
  <c r="E20" i="659"/>
  <c r="AT19" i="659"/>
  <c r="AJ19" i="659"/>
  <c r="X19" i="659"/>
  <c r="T19" i="659"/>
  <c r="L19" i="659"/>
  <c r="K19" i="659" s="1"/>
  <c r="H19" i="659"/>
  <c r="E19" i="659"/>
  <c r="AT18" i="659"/>
  <c r="AJ18" i="659"/>
  <c r="X18" i="659"/>
  <c r="T18" i="659"/>
  <c r="U18" i="659" s="1"/>
  <c r="L18" i="659"/>
  <c r="K18" i="659" s="1"/>
  <c r="H18" i="659"/>
  <c r="E18" i="659"/>
  <c r="AT17" i="659"/>
  <c r="AJ17" i="659"/>
  <c r="X17" i="659"/>
  <c r="T17" i="659"/>
  <c r="V17" i="659" s="1"/>
  <c r="L17" i="659"/>
  <c r="K17" i="659" s="1"/>
  <c r="H17" i="659"/>
  <c r="E17" i="659"/>
  <c r="AT16" i="659"/>
  <c r="AJ16" i="659"/>
  <c r="X16" i="659"/>
  <c r="T16" i="659"/>
  <c r="U16" i="659" s="1"/>
  <c r="L16" i="659"/>
  <c r="K16" i="659" s="1"/>
  <c r="H16" i="659"/>
  <c r="E16" i="659"/>
  <c r="AT15" i="659"/>
  <c r="AJ15" i="659"/>
  <c r="X15" i="659"/>
  <c r="T15" i="659"/>
  <c r="L15" i="659"/>
  <c r="K15" i="659" s="1"/>
  <c r="H15" i="659"/>
  <c r="E15" i="659"/>
  <c r="AT14" i="659"/>
  <c r="AJ14" i="659"/>
  <c r="X14" i="659"/>
  <c r="T14" i="659"/>
  <c r="U14" i="659" s="1"/>
  <c r="L14" i="659"/>
  <c r="K14" i="659" s="1"/>
  <c r="H14" i="659"/>
  <c r="E14" i="659"/>
  <c r="AT13" i="659"/>
  <c r="AJ13" i="659"/>
  <c r="X13" i="659"/>
  <c r="T13" i="659"/>
  <c r="V13" i="659" s="1"/>
  <c r="L13" i="659"/>
  <c r="K13" i="659" s="1"/>
  <c r="H13" i="659"/>
  <c r="E13" i="659"/>
  <c r="AT12" i="659"/>
  <c r="AT36" i="659" s="1"/>
  <c r="X12" i="659"/>
  <c r="L12" i="659"/>
  <c r="K12" i="659" s="1"/>
  <c r="H12" i="659"/>
  <c r="E12" i="659"/>
  <c r="AJ12" i="659"/>
  <c r="K33" i="659" l="1"/>
  <c r="M35" i="659"/>
  <c r="K34" i="659"/>
  <c r="AK33" i="659"/>
  <c r="V32" i="659"/>
  <c r="AK31" i="659"/>
  <c r="U31" i="659"/>
  <c r="V30" i="659"/>
  <c r="AK30" i="659" s="1"/>
  <c r="AK27" i="659"/>
  <c r="U27" i="659"/>
  <c r="V26" i="659"/>
  <c r="AK26" i="659" s="1"/>
  <c r="AK25" i="659"/>
  <c r="U23" i="659"/>
  <c r="V23" i="659"/>
  <c r="V22" i="659"/>
  <c r="AK22" i="659" s="1"/>
  <c r="AK21" i="659"/>
  <c r="U19" i="659"/>
  <c r="V19" i="659"/>
  <c r="AK19" i="659" s="1"/>
  <c r="V18" i="659"/>
  <c r="AK18" i="659" s="1"/>
  <c r="U15" i="659"/>
  <c r="V15" i="659"/>
  <c r="AK15" i="659" s="1"/>
  <c r="V14" i="659"/>
  <c r="AK14" i="659" s="1"/>
  <c r="AK17" i="659"/>
  <c r="AK20" i="659"/>
  <c r="AK23" i="659"/>
  <c r="AK29" i="659"/>
  <c r="AK13" i="659"/>
  <c r="U20" i="659"/>
  <c r="V16" i="659"/>
  <c r="AK16" i="659" s="1"/>
  <c r="U17" i="659"/>
  <c r="U21" i="659"/>
  <c r="V24" i="659"/>
  <c r="AK24" i="659" s="1"/>
  <c r="U25" i="659"/>
  <c r="V28" i="659"/>
  <c r="AK28" i="659" s="1"/>
  <c r="U29" i="659"/>
  <c r="AK32" i="659"/>
  <c r="U13" i="659"/>
  <c r="M13" i="659"/>
  <c r="M17" i="659"/>
  <c r="M19" i="659"/>
  <c r="M21" i="659"/>
  <c r="M23" i="659"/>
  <c r="M14" i="659"/>
  <c r="M16" i="659"/>
  <c r="M18" i="659"/>
  <c r="M20" i="659"/>
  <c r="M22" i="659"/>
  <c r="M15" i="659"/>
  <c r="M12" i="659"/>
  <c r="V12" i="659"/>
  <c r="AK12" i="659" s="1"/>
  <c r="T36" i="659"/>
  <c r="U12" i="659"/>
  <c r="AK34" i="659"/>
  <c r="AJ36" i="659"/>
  <c r="AK35" i="659"/>
  <c r="K24" i="659"/>
  <c r="K25" i="659"/>
  <c r="K26" i="659"/>
  <c r="K27" i="659"/>
  <c r="K28" i="659"/>
  <c r="K29" i="659"/>
  <c r="K30" i="659"/>
  <c r="K31" i="659"/>
  <c r="M32" i="659"/>
  <c r="U33" i="659"/>
  <c r="U34" i="659"/>
  <c r="U35" i="659"/>
  <c r="AI8" i="659"/>
  <c r="V36" i="659" l="1"/>
  <c r="AK36" i="659" s="1"/>
  <c r="U36" i="659"/>
  <c r="AI11" i="658" l="1"/>
  <c r="S11" i="658"/>
  <c r="AU36" i="658"/>
  <c r="AS36" i="658"/>
  <c r="AT35" i="658"/>
  <c r="AJ35" i="658"/>
  <c r="X35" i="658"/>
  <c r="T35" i="658"/>
  <c r="L35" i="658"/>
  <c r="M35" i="658" s="1"/>
  <c r="H35" i="658"/>
  <c r="E35" i="658"/>
  <c r="AT34" i="658"/>
  <c r="AJ34" i="658"/>
  <c r="X34" i="658"/>
  <c r="T34" i="658"/>
  <c r="L34" i="658"/>
  <c r="M34" i="658" s="1"/>
  <c r="H34" i="658"/>
  <c r="E34" i="658"/>
  <c r="AZ33" i="658"/>
  <c r="AJ33" i="658"/>
  <c r="X33" i="658"/>
  <c r="T33" i="658"/>
  <c r="L33" i="658"/>
  <c r="M33" i="658" s="1"/>
  <c r="H33" i="658"/>
  <c r="E33" i="658"/>
  <c r="AJ32" i="658"/>
  <c r="X32" i="658"/>
  <c r="T32" i="658"/>
  <c r="L32" i="658"/>
  <c r="K32" i="658" s="1"/>
  <c r="H32" i="658"/>
  <c r="E32" i="658"/>
  <c r="AJ31" i="658"/>
  <c r="X31" i="658"/>
  <c r="T31" i="658"/>
  <c r="L31" i="658"/>
  <c r="M31" i="658" s="1"/>
  <c r="H31" i="658"/>
  <c r="E31" i="658"/>
  <c r="AT30" i="658"/>
  <c r="AJ30" i="658"/>
  <c r="X30" i="658"/>
  <c r="T30" i="658"/>
  <c r="L30" i="658"/>
  <c r="M30" i="658" s="1"/>
  <c r="H30" i="658"/>
  <c r="E30" i="658"/>
  <c r="AT29" i="658"/>
  <c r="AJ29" i="658"/>
  <c r="X29" i="658"/>
  <c r="T29" i="658"/>
  <c r="L29" i="658"/>
  <c r="K29" i="658" s="1"/>
  <c r="H29" i="658"/>
  <c r="E29" i="658"/>
  <c r="AT28" i="658"/>
  <c r="AJ28" i="658"/>
  <c r="X28" i="658"/>
  <c r="T28" i="658"/>
  <c r="L28" i="658"/>
  <c r="K28" i="658" s="1"/>
  <c r="H28" i="658"/>
  <c r="E28" i="658"/>
  <c r="AT27" i="658"/>
  <c r="AJ27" i="658"/>
  <c r="X27" i="658"/>
  <c r="T27" i="658"/>
  <c r="L27" i="658"/>
  <c r="M27" i="658" s="1"/>
  <c r="H27" i="658"/>
  <c r="E27" i="658"/>
  <c r="AT26" i="658"/>
  <c r="AJ26" i="658"/>
  <c r="X26" i="658"/>
  <c r="T26" i="658"/>
  <c r="L26" i="658"/>
  <c r="M26" i="658" s="1"/>
  <c r="H26" i="658"/>
  <c r="E26" i="658"/>
  <c r="AT25" i="658"/>
  <c r="AJ25" i="658"/>
  <c r="X25" i="658"/>
  <c r="T25" i="658"/>
  <c r="L25" i="658"/>
  <c r="M25" i="658" s="1"/>
  <c r="H25" i="658"/>
  <c r="E25" i="658"/>
  <c r="AT24" i="658"/>
  <c r="AJ24" i="658"/>
  <c r="X24" i="658"/>
  <c r="T24" i="658"/>
  <c r="L24" i="658"/>
  <c r="M24" i="658" s="1"/>
  <c r="H24" i="658"/>
  <c r="E24" i="658"/>
  <c r="AT23" i="658"/>
  <c r="AJ23" i="658"/>
  <c r="X23" i="658"/>
  <c r="T23" i="658"/>
  <c r="L23" i="658"/>
  <c r="M23" i="658" s="1"/>
  <c r="H23" i="658"/>
  <c r="E23" i="658"/>
  <c r="AT22" i="658"/>
  <c r="AJ22" i="658"/>
  <c r="X22" i="658"/>
  <c r="T22" i="658"/>
  <c r="L22" i="658"/>
  <c r="M22" i="658" s="1"/>
  <c r="H22" i="658"/>
  <c r="E22" i="658"/>
  <c r="AT21" i="658"/>
  <c r="AJ21" i="658"/>
  <c r="X21" i="658"/>
  <c r="T21" i="658"/>
  <c r="L21" i="658"/>
  <c r="K21" i="658" s="1"/>
  <c r="H21" i="658"/>
  <c r="E21" i="658"/>
  <c r="AT20" i="658"/>
  <c r="AJ20" i="658"/>
  <c r="X20" i="658"/>
  <c r="T20" i="658"/>
  <c r="L20" i="658"/>
  <c r="M20" i="658" s="1"/>
  <c r="H20" i="658"/>
  <c r="E20" i="658"/>
  <c r="AT19" i="658"/>
  <c r="AJ19" i="658"/>
  <c r="X19" i="658"/>
  <c r="T19" i="658"/>
  <c r="L19" i="658"/>
  <c r="K19" i="658" s="1"/>
  <c r="H19" i="658"/>
  <c r="E19" i="658"/>
  <c r="AT18" i="658"/>
  <c r="AJ18" i="658"/>
  <c r="X18" i="658"/>
  <c r="T18" i="658"/>
  <c r="L18" i="658"/>
  <c r="M18" i="658" s="1"/>
  <c r="H18" i="658"/>
  <c r="E18" i="658"/>
  <c r="AT17" i="658"/>
  <c r="AJ17" i="658"/>
  <c r="X17" i="658"/>
  <c r="T17" i="658"/>
  <c r="L17" i="658"/>
  <c r="M17" i="658" s="1"/>
  <c r="H17" i="658"/>
  <c r="E17" i="658"/>
  <c r="AT16" i="658"/>
  <c r="AJ16" i="658"/>
  <c r="X16" i="658"/>
  <c r="T16" i="658"/>
  <c r="V16" i="658" s="1"/>
  <c r="L16" i="658"/>
  <c r="K16" i="658" s="1"/>
  <c r="H16" i="658"/>
  <c r="E16" i="658"/>
  <c r="AT15" i="658"/>
  <c r="AJ15" i="658"/>
  <c r="X15" i="658"/>
  <c r="T15" i="658"/>
  <c r="L15" i="658"/>
  <c r="K15" i="658" s="1"/>
  <c r="H15" i="658"/>
  <c r="E15" i="658"/>
  <c r="AT14" i="658"/>
  <c r="AJ14" i="658"/>
  <c r="X14" i="658"/>
  <c r="T14" i="658"/>
  <c r="L14" i="658"/>
  <c r="M14" i="658" s="1"/>
  <c r="H14" i="658"/>
  <c r="E14" i="658"/>
  <c r="AT13" i="658"/>
  <c r="AJ13" i="658"/>
  <c r="X13" i="658"/>
  <c r="T13" i="658"/>
  <c r="L13" i="658"/>
  <c r="K13" i="658" s="1"/>
  <c r="H13" i="658"/>
  <c r="E13" i="658"/>
  <c r="AT12" i="658"/>
  <c r="X12" i="658"/>
  <c r="T12" i="658"/>
  <c r="L12" i="658"/>
  <c r="M12" i="658" s="1"/>
  <c r="H12" i="658"/>
  <c r="E12" i="658"/>
  <c r="AJ12" i="658"/>
  <c r="AT36" i="658" l="1"/>
  <c r="K35" i="658"/>
  <c r="U35" i="658"/>
  <c r="U34" i="658"/>
  <c r="V33" i="658"/>
  <c r="AK33" i="658" s="1"/>
  <c r="U32" i="658"/>
  <c r="U31" i="658"/>
  <c r="U30" i="658"/>
  <c r="U29" i="658"/>
  <c r="U28" i="658"/>
  <c r="U27" i="658"/>
  <c r="U26" i="658"/>
  <c r="U25" i="658"/>
  <c r="U24" i="658"/>
  <c r="U23" i="658"/>
  <c r="U22" i="658"/>
  <c r="U21" i="658"/>
  <c r="U20" i="658"/>
  <c r="U19" i="658"/>
  <c r="U18" i="658"/>
  <c r="U17" i="658"/>
  <c r="U16" i="658"/>
  <c r="U15" i="658"/>
  <c r="U14" i="658"/>
  <c r="U13" i="658"/>
  <c r="V14" i="658"/>
  <c r="AK14" i="658" s="1"/>
  <c r="AK16" i="658"/>
  <c r="V18" i="658"/>
  <c r="AK18" i="658" s="1"/>
  <c r="V19" i="658"/>
  <c r="V20" i="658"/>
  <c r="V22" i="658"/>
  <c r="AK22" i="658" s="1"/>
  <c r="V23" i="658"/>
  <c r="AK23" i="658" s="1"/>
  <c r="V24" i="658"/>
  <c r="AK24" i="658" s="1"/>
  <c r="V25" i="658"/>
  <c r="AK25" i="658" s="1"/>
  <c r="V26" i="658"/>
  <c r="AK26" i="658" s="1"/>
  <c r="V27" i="658"/>
  <c r="AK27" i="658" s="1"/>
  <c r="V28" i="658"/>
  <c r="AK28" i="658" s="1"/>
  <c r="V29" i="658"/>
  <c r="AK29" i="658" s="1"/>
  <c r="V31" i="658"/>
  <c r="AK31" i="658" s="1"/>
  <c r="T36" i="658"/>
  <c r="AK19" i="658"/>
  <c r="AK20" i="658"/>
  <c r="V15" i="658"/>
  <c r="AK15" i="658" s="1"/>
  <c r="V17" i="658"/>
  <c r="AK17" i="658" s="1"/>
  <c r="V21" i="658"/>
  <c r="AK21" i="658" s="1"/>
  <c r="V30" i="658"/>
  <c r="AK30" i="658" s="1"/>
  <c r="V13" i="658"/>
  <c r="AK13" i="658" s="1"/>
  <c r="V12" i="658"/>
  <c r="AK12" i="658" s="1"/>
  <c r="M32" i="658"/>
  <c r="K33" i="658"/>
  <c r="K34" i="658"/>
  <c r="AJ36" i="658"/>
  <c r="M13" i="658"/>
  <c r="M15" i="658"/>
  <c r="M16" i="658"/>
  <c r="M19" i="658"/>
  <c r="M21" i="658"/>
  <c r="M28" i="658"/>
  <c r="M29" i="658"/>
  <c r="AI8" i="658"/>
  <c r="V34" i="658"/>
  <c r="AK34" i="658" s="1"/>
  <c r="V35" i="658"/>
  <c r="AK35" i="658" s="1"/>
  <c r="K12" i="658"/>
  <c r="U12" i="658"/>
  <c r="K14" i="658"/>
  <c r="K17" i="658"/>
  <c r="K18" i="658"/>
  <c r="K20" i="658"/>
  <c r="K22" i="658"/>
  <c r="K23" i="658"/>
  <c r="K24" i="658"/>
  <c r="K25" i="658"/>
  <c r="K26" i="658"/>
  <c r="K27" i="658"/>
  <c r="K30" i="658"/>
  <c r="K31" i="658"/>
  <c r="V32" i="658"/>
  <c r="AK32" i="658" s="1"/>
  <c r="U33" i="658"/>
  <c r="V36" i="658" l="1"/>
  <c r="AK36" i="658" s="1"/>
  <c r="U36" i="658"/>
  <c r="AI11" i="657" l="1"/>
  <c r="AI8" i="657" s="1"/>
  <c r="S11" i="657"/>
  <c r="AU36" i="657"/>
  <c r="AS36" i="657"/>
  <c r="AT35" i="657"/>
  <c r="AJ35" i="657"/>
  <c r="X35" i="657"/>
  <c r="T35" i="657"/>
  <c r="L35" i="657"/>
  <c r="M35" i="657" s="1"/>
  <c r="H35" i="657"/>
  <c r="E35" i="657"/>
  <c r="AT34" i="657"/>
  <c r="AJ34" i="657"/>
  <c r="X34" i="657"/>
  <c r="T34" i="657"/>
  <c r="L34" i="657"/>
  <c r="M34" i="657" s="1"/>
  <c r="H34" i="657"/>
  <c r="E34" i="657"/>
  <c r="AZ33" i="657"/>
  <c r="AJ33" i="657"/>
  <c r="X33" i="657"/>
  <c r="T33" i="657"/>
  <c r="L33" i="657"/>
  <c r="M33" i="657" s="1"/>
  <c r="H33" i="657"/>
  <c r="E33" i="657"/>
  <c r="AJ32" i="657"/>
  <c r="X32" i="657"/>
  <c r="T32" i="657"/>
  <c r="L32" i="657"/>
  <c r="M32" i="657" s="1"/>
  <c r="H32" i="657"/>
  <c r="E32" i="657"/>
  <c r="AJ31" i="657"/>
  <c r="X31" i="657"/>
  <c r="T31" i="657"/>
  <c r="L31" i="657"/>
  <c r="M31" i="657" s="1"/>
  <c r="H31" i="657"/>
  <c r="E31" i="657"/>
  <c r="AT30" i="657"/>
  <c r="AJ30" i="657"/>
  <c r="X30" i="657"/>
  <c r="T30" i="657"/>
  <c r="L30" i="657"/>
  <c r="M30" i="657" s="1"/>
  <c r="H30" i="657"/>
  <c r="E30" i="657"/>
  <c r="AT29" i="657"/>
  <c r="AJ29" i="657"/>
  <c r="X29" i="657"/>
  <c r="T29" i="657"/>
  <c r="L29" i="657"/>
  <c r="M29" i="657" s="1"/>
  <c r="H29" i="657"/>
  <c r="E29" i="657"/>
  <c r="AT28" i="657"/>
  <c r="AJ28" i="657"/>
  <c r="X28" i="657"/>
  <c r="T28" i="657"/>
  <c r="L28" i="657"/>
  <c r="M28" i="657" s="1"/>
  <c r="H28" i="657"/>
  <c r="E28" i="657"/>
  <c r="AT27" i="657"/>
  <c r="AJ27" i="657"/>
  <c r="X27" i="657"/>
  <c r="T27" i="657"/>
  <c r="L27" i="657"/>
  <c r="K27" i="657" s="1"/>
  <c r="H27" i="657"/>
  <c r="E27" i="657"/>
  <c r="AT26" i="657"/>
  <c r="AJ26" i="657"/>
  <c r="X26" i="657"/>
  <c r="T26" i="657"/>
  <c r="L26" i="657"/>
  <c r="M26" i="657" s="1"/>
  <c r="H26" i="657"/>
  <c r="E26" i="657"/>
  <c r="AT25" i="657"/>
  <c r="AJ25" i="657"/>
  <c r="X25" i="657"/>
  <c r="T25" i="657"/>
  <c r="L25" i="657"/>
  <c r="M25" i="657" s="1"/>
  <c r="H25" i="657"/>
  <c r="E25" i="657"/>
  <c r="AT24" i="657"/>
  <c r="AJ24" i="657"/>
  <c r="X24" i="657"/>
  <c r="T24" i="657"/>
  <c r="L24" i="657"/>
  <c r="M24" i="657" s="1"/>
  <c r="H24" i="657"/>
  <c r="E24" i="657"/>
  <c r="AT23" i="657"/>
  <c r="AJ23" i="657"/>
  <c r="X23" i="657"/>
  <c r="T23" i="657"/>
  <c r="L23" i="657"/>
  <c r="M23" i="657" s="1"/>
  <c r="H23" i="657"/>
  <c r="E23" i="657"/>
  <c r="AT22" i="657"/>
  <c r="AJ22" i="657"/>
  <c r="X22" i="657"/>
  <c r="T22" i="657"/>
  <c r="L22" i="657"/>
  <c r="M22" i="657" s="1"/>
  <c r="H22" i="657"/>
  <c r="E22" i="657"/>
  <c r="AT21" i="657"/>
  <c r="AJ21" i="657"/>
  <c r="X21" i="657"/>
  <c r="T21" i="657"/>
  <c r="L21" i="657"/>
  <c r="M21" i="657" s="1"/>
  <c r="H21" i="657"/>
  <c r="E21" i="657"/>
  <c r="AT20" i="657"/>
  <c r="AJ20" i="657"/>
  <c r="X20" i="657"/>
  <c r="T20" i="657"/>
  <c r="L20" i="657"/>
  <c r="M20" i="657" s="1"/>
  <c r="H20" i="657"/>
  <c r="E20" i="657"/>
  <c r="AT19" i="657"/>
  <c r="AJ19" i="657"/>
  <c r="X19" i="657"/>
  <c r="T19" i="657"/>
  <c r="L19" i="657"/>
  <c r="K19" i="657" s="1"/>
  <c r="H19" i="657"/>
  <c r="E19" i="657"/>
  <c r="AT18" i="657"/>
  <c r="AJ18" i="657"/>
  <c r="X18" i="657"/>
  <c r="T18" i="657"/>
  <c r="L18" i="657"/>
  <c r="K18" i="657" s="1"/>
  <c r="H18" i="657"/>
  <c r="E18" i="657"/>
  <c r="AT17" i="657"/>
  <c r="AJ17" i="657"/>
  <c r="X17" i="657"/>
  <c r="T17" i="657"/>
  <c r="L17" i="657"/>
  <c r="K17" i="657" s="1"/>
  <c r="H17" i="657"/>
  <c r="E17" i="657"/>
  <c r="AT16" i="657"/>
  <c r="AJ16" i="657"/>
  <c r="X16" i="657"/>
  <c r="T16" i="657"/>
  <c r="L16" i="657"/>
  <c r="K16" i="657" s="1"/>
  <c r="H16" i="657"/>
  <c r="E16" i="657"/>
  <c r="AT15" i="657"/>
  <c r="AJ15" i="657"/>
  <c r="X15" i="657"/>
  <c r="T15" i="657"/>
  <c r="L15" i="657"/>
  <c r="M15" i="657" s="1"/>
  <c r="H15" i="657"/>
  <c r="E15" i="657"/>
  <c r="AT14" i="657"/>
  <c r="AJ14" i="657"/>
  <c r="X14" i="657"/>
  <c r="T14" i="657"/>
  <c r="L14" i="657"/>
  <c r="K14" i="657" s="1"/>
  <c r="H14" i="657"/>
  <c r="E14" i="657"/>
  <c r="AT13" i="657"/>
  <c r="AJ13" i="657"/>
  <c r="X13" i="657"/>
  <c r="T13" i="657"/>
  <c r="L13" i="657"/>
  <c r="K13" i="657" s="1"/>
  <c r="H13" i="657"/>
  <c r="E13" i="657"/>
  <c r="AT12" i="657"/>
  <c r="X12" i="657"/>
  <c r="T12" i="657"/>
  <c r="L12" i="657"/>
  <c r="M12" i="657" s="1"/>
  <c r="H12" i="657"/>
  <c r="E12" i="657"/>
  <c r="H20" i="656"/>
  <c r="AT36" i="657" l="1"/>
  <c r="V35" i="657"/>
  <c r="AK35" i="657" s="1"/>
  <c r="U34" i="657"/>
  <c r="U33" i="657"/>
  <c r="V32" i="657"/>
  <c r="U31" i="657"/>
  <c r="U30" i="657"/>
  <c r="U29" i="657"/>
  <c r="U28" i="657"/>
  <c r="M27" i="657"/>
  <c r="U27" i="657"/>
  <c r="U26" i="657"/>
  <c r="U25" i="657"/>
  <c r="U24" i="657"/>
  <c r="U23" i="657"/>
  <c r="U22" i="657"/>
  <c r="U21" i="657"/>
  <c r="U20" i="657"/>
  <c r="U19" i="657"/>
  <c r="U18" i="657"/>
  <c r="U17" i="657"/>
  <c r="U16" i="657"/>
  <c r="U15" i="657"/>
  <c r="U14" i="657"/>
  <c r="U13" i="657"/>
  <c r="V14" i="657"/>
  <c r="AK14" i="657" s="1"/>
  <c r="V15" i="657"/>
  <c r="AK15" i="657" s="1"/>
  <c r="V16" i="657"/>
  <c r="AK16" i="657" s="1"/>
  <c r="V17" i="657"/>
  <c r="AK17" i="657" s="1"/>
  <c r="V18" i="657"/>
  <c r="AK18" i="657" s="1"/>
  <c r="V19" i="657"/>
  <c r="AK19" i="657" s="1"/>
  <c r="V20" i="657"/>
  <c r="AK20" i="657" s="1"/>
  <c r="V21" i="657"/>
  <c r="AK21" i="657" s="1"/>
  <c r="V22" i="657"/>
  <c r="AK22" i="657" s="1"/>
  <c r="V23" i="657"/>
  <c r="AK23" i="657" s="1"/>
  <c r="V24" i="657"/>
  <c r="AK24" i="657" s="1"/>
  <c r="V25" i="657"/>
  <c r="AK25" i="657" s="1"/>
  <c r="V26" i="657"/>
  <c r="AK26" i="657" s="1"/>
  <c r="T36" i="657"/>
  <c r="V27" i="657"/>
  <c r="AK27" i="657" s="1"/>
  <c r="V28" i="657"/>
  <c r="AK28" i="657" s="1"/>
  <c r="V29" i="657"/>
  <c r="AK29" i="657" s="1"/>
  <c r="V30" i="657"/>
  <c r="AK30" i="657" s="1"/>
  <c r="V31" i="657"/>
  <c r="AK31" i="657" s="1"/>
  <c r="AK32" i="657"/>
  <c r="V13" i="657"/>
  <c r="AK13" i="657" s="1"/>
  <c r="V12" i="657"/>
  <c r="M18" i="657"/>
  <c r="M19" i="657"/>
  <c r="K32" i="657"/>
  <c r="K33" i="657"/>
  <c r="K34" i="657"/>
  <c r="K35" i="657"/>
  <c r="M13" i="657"/>
  <c r="M14" i="657"/>
  <c r="M16" i="657"/>
  <c r="M17" i="657"/>
  <c r="AJ12" i="657"/>
  <c r="U32" i="657"/>
  <c r="V33" i="657"/>
  <c r="AK33" i="657" s="1"/>
  <c r="V34" i="657"/>
  <c r="AK34" i="657" s="1"/>
  <c r="K12" i="657"/>
  <c r="U12" i="657"/>
  <c r="K15" i="657"/>
  <c r="K20" i="657"/>
  <c r="K21" i="657"/>
  <c r="K22" i="657"/>
  <c r="K23" i="657"/>
  <c r="K24" i="657"/>
  <c r="K25" i="657"/>
  <c r="K26" i="657"/>
  <c r="K28" i="657"/>
  <c r="K29" i="657"/>
  <c r="K30" i="657"/>
  <c r="K31" i="657"/>
  <c r="U35" i="657"/>
  <c r="U36" i="657" l="1"/>
  <c r="V36" i="657"/>
  <c r="AJ36" i="657"/>
  <c r="AK12" i="657"/>
  <c r="AK36" i="657" l="1"/>
  <c r="H16" i="656" l="1"/>
  <c r="H17" i="656"/>
  <c r="AI11" i="656" l="1"/>
  <c r="AI8" i="656" s="1"/>
  <c r="S11" i="656"/>
  <c r="T12" i="656" s="1"/>
  <c r="AU36" i="656"/>
  <c r="AS36" i="656"/>
  <c r="AT35" i="656"/>
  <c r="AJ35" i="656"/>
  <c r="X35" i="656"/>
  <c r="T35" i="656"/>
  <c r="L35" i="656"/>
  <c r="K35" i="656" s="1"/>
  <c r="H35" i="656"/>
  <c r="E35" i="656"/>
  <c r="AT34" i="656"/>
  <c r="AJ34" i="656"/>
  <c r="X34" i="656"/>
  <c r="T34" i="656"/>
  <c r="L34" i="656"/>
  <c r="K34" i="656" s="1"/>
  <c r="H34" i="656"/>
  <c r="E34" i="656"/>
  <c r="AZ33" i="656"/>
  <c r="AJ33" i="656"/>
  <c r="X33" i="656"/>
  <c r="T33" i="656"/>
  <c r="L33" i="656"/>
  <c r="K33" i="656" s="1"/>
  <c r="H33" i="656"/>
  <c r="E33" i="656"/>
  <c r="AJ32" i="656"/>
  <c r="X32" i="656"/>
  <c r="T32" i="656"/>
  <c r="L32" i="656"/>
  <c r="M32" i="656" s="1"/>
  <c r="H32" i="656"/>
  <c r="E32" i="656"/>
  <c r="AJ31" i="656"/>
  <c r="X31" i="656"/>
  <c r="T31" i="656"/>
  <c r="L31" i="656"/>
  <c r="M31" i="656" s="1"/>
  <c r="H31" i="656"/>
  <c r="E31" i="656"/>
  <c r="AT30" i="656"/>
  <c r="AJ30" i="656"/>
  <c r="X30" i="656"/>
  <c r="T30" i="656"/>
  <c r="L30" i="656"/>
  <c r="M30" i="656" s="1"/>
  <c r="H30" i="656"/>
  <c r="E30" i="656"/>
  <c r="AT29" i="656"/>
  <c r="AJ29" i="656"/>
  <c r="X29" i="656"/>
  <c r="T29" i="656"/>
  <c r="L29" i="656"/>
  <c r="M29" i="656" s="1"/>
  <c r="H29" i="656"/>
  <c r="E29" i="656"/>
  <c r="AT28" i="656"/>
  <c r="AJ28" i="656"/>
  <c r="X28" i="656"/>
  <c r="T28" i="656"/>
  <c r="L28" i="656"/>
  <c r="M28" i="656" s="1"/>
  <c r="H28" i="656"/>
  <c r="E28" i="656"/>
  <c r="AT27" i="656"/>
  <c r="AJ27" i="656"/>
  <c r="X27" i="656"/>
  <c r="T27" i="656"/>
  <c r="L27" i="656"/>
  <c r="M27" i="656" s="1"/>
  <c r="H27" i="656"/>
  <c r="E27" i="656"/>
  <c r="AT26" i="656"/>
  <c r="AJ26" i="656"/>
  <c r="X26" i="656"/>
  <c r="T26" i="656"/>
  <c r="L26" i="656"/>
  <c r="K26" i="656" s="1"/>
  <c r="H26" i="656"/>
  <c r="E26" i="656"/>
  <c r="AT25" i="656"/>
  <c r="AJ25" i="656"/>
  <c r="X25" i="656"/>
  <c r="T25" i="656"/>
  <c r="L25" i="656"/>
  <c r="K25" i="656" s="1"/>
  <c r="H25" i="656"/>
  <c r="E25" i="656"/>
  <c r="AT24" i="656"/>
  <c r="AJ24" i="656"/>
  <c r="X24" i="656"/>
  <c r="T24" i="656"/>
  <c r="L24" i="656"/>
  <c r="K24" i="656" s="1"/>
  <c r="H24" i="656"/>
  <c r="E24" i="656"/>
  <c r="AT23" i="656"/>
  <c r="AJ23" i="656"/>
  <c r="X23" i="656"/>
  <c r="T23" i="656"/>
  <c r="L23" i="656"/>
  <c r="K23" i="656" s="1"/>
  <c r="H23" i="656"/>
  <c r="E23" i="656"/>
  <c r="AT22" i="656"/>
  <c r="AJ22" i="656"/>
  <c r="X22" i="656"/>
  <c r="T22" i="656"/>
  <c r="L22" i="656"/>
  <c r="K22" i="656" s="1"/>
  <c r="H22" i="656"/>
  <c r="E22" i="656"/>
  <c r="AT21" i="656"/>
  <c r="AJ21" i="656"/>
  <c r="X21" i="656"/>
  <c r="T21" i="656"/>
  <c r="L21" i="656"/>
  <c r="K21" i="656" s="1"/>
  <c r="H21" i="656"/>
  <c r="E21" i="656"/>
  <c r="AT20" i="656"/>
  <c r="AJ20" i="656"/>
  <c r="X20" i="656"/>
  <c r="T20" i="656"/>
  <c r="L20" i="656"/>
  <c r="K20" i="656" s="1"/>
  <c r="E20" i="656"/>
  <c r="AT19" i="656"/>
  <c r="AJ19" i="656"/>
  <c r="X19" i="656"/>
  <c r="T19" i="656"/>
  <c r="L19" i="656"/>
  <c r="K19" i="656" s="1"/>
  <c r="H19" i="656"/>
  <c r="E19" i="656"/>
  <c r="AT18" i="656"/>
  <c r="AJ18" i="656"/>
  <c r="X18" i="656"/>
  <c r="T18" i="656"/>
  <c r="L18" i="656"/>
  <c r="K18" i="656" s="1"/>
  <c r="H18" i="656"/>
  <c r="E18" i="656"/>
  <c r="AT17" i="656"/>
  <c r="AJ17" i="656"/>
  <c r="X17" i="656"/>
  <c r="T17" i="656"/>
  <c r="L17" i="656"/>
  <c r="K17" i="656" s="1"/>
  <c r="E17" i="656"/>
  <c r="AT16" i="656"/>
  <c r="AJ16" i="656"/>
  <c r="X16" i="656"/>
  <c r="T16" i="656"/>
  <c r="L16" i="656"/>
  <c r="K16" i="656" s="1"/>
  <c r="E16" i="656"/>
  <c r="AT15" i="656"/>
  <c r="AJ15" i="656"/>
  <c r="X15" i="656"/>
  <c r="T15" i="656"/>
  <c r="L15" i="656"/>
  <c r="K15" i="656" s="1"/>
  <c r="H15" i="656"/>
  <c r="E15" i="656"/>
  <c r="AT14" i="656"/>
  <c r="AJ14" i="656"/>
  <c r="X14" i="656"/>
  <c r="T14" i="656"/>
  <c r="L14" i="656"/>
  <c r="K14" i="656" s="1"/>
  <c r="H14" i="656"/>
  <c r="E14" i="656"/>
  <c r="AT13" i="656"/>
  <c r="AJ13" i="656"/>
  <c r="X13" i="656"/>
  <c r="T13" i="656"/>
  <c r="L13" i="656"/>
  <c r="K13" i="656" s="1"/>
  <c r="H13" i="656"/>
  <c r="E13" i="656"/>
  <c r="AT12" i="656"/>
  <c r="AJ12" i="656"/>
  <c r="X12" i="656"/>
  <c r="L12" i="656"/>
  <c r="K12" i="656" s="1"/>
  <c r="H12" i="656"/>
  <c r="E12" i="656"/>
  <c r="E21" i="655"/>
  <c r="H20" i="655"/>
  <c r="AT36" i="656" l="1"/>
  <c r="V35" i="656"/>
  <c r="V34" i="656"/>
  <c r="U33" i="656"/>
  <c r="V32" i="656"/>
  <c r="AK32" i="656" s="1"/>
  <c r="V31" i="656"/>
  <c r="AK31" i="656" s="1"/>
  <c r="V30" i="656"/>
  <c r="AK30" i="656" s="1"/>
  <c r="V29" i="656"/>
  <c r="AK29" i="656" s="1"/>
  <c r="V28" i="656"/>
  <c r="AK28" i="656" s="1"/>
  <c r="V27" i="656"/>
  <c r="AK27" i="656" s="1"/>
  <c r="V26" i="656"/>
  <c r="AK26" i="656" s="1"/>
  <c r="V25" i="656"/>
  <c r="AK25" i="656" s="1"/>
  <c r="V24" i="656"/>
  <c r="AK24" i="656" s="1"/>
  <c r="V23" i="656"/>
  <c r="AK23" i="656" s="1"/>
  <c r="V22" i="656"/>
  <c r="AK22" i="656" s="1"/>
  <c r="V21" i="656"/>
  <c r="AK21" i="656" s="1"/>
  <c r="V20" i="656"/>
  <c r="V19" i="656"/>
  <c r="AK19" i="656" s="1"/>
  <c r="V18" i="656"/>
  <c r="AK18" i="656" s="1"/>
  <c r="V17" i="656"/>
  <c r="AK17" i="656" s="1"/>
  <c r="V16" i="656"/>
  <c r="AK16" i="656" s="1"/>
  <c r="V15" i="656"/>
  <c r="AK15" i="656" s="1"/>
  <c r="AJ36" i="656"/>
  <c r="V14" i="656"/>
  <c r="V12" i="656"/>
  <c r="V13" i="656"/>
  <c r="AK13" i="656" s="1"/>
  <c r="U32" i="656"/>
  <c r="AK34" i="656"/>
  <c r="V33" i="656"/>
  <c r="AK33" i="656" s="1"/>
  <c r="M13" i="656"/>
  <c r="M14" i="656"/>
  <c r="M15" i="656"/>
  <c r="M16" i="656"/>
  <c r="M17" i="656"/>
  <c r="M18" i="656"/>
  <c r="M19" i="656"/>
  <c r="M20" i="656"/>
  <c r="M21" i="656"/>
  <c r="M22" i="656"/>
  <c r="M23" i="656"/>
  <c r="M24" i="656"/>
  <c r="M25" i="656"/>
  <c r="M26" i="656"/>
  <c r="K32" i="656"/>
  <c r="M12" i="656"/>
  <c r="AK14" i="656"/>
  <c r="AK20" i="656"/>
  <c r="AK35" i="656"/>
  <c r="U12" i="656"/>
  <c r="AK12" i="656"/>
  <c r="U13" i="656"/>
  <c r="U14" i="656"/>
  <c r="U15" i="656"/>
  <c r="U16" i="656"/>
  <c r="U17" i="656"/>
  <c r="U18" i="656"/>
  <c r="U19" i="656"/>
  <c r="U20" i="656"/>
  <c r="U21" i="656"/>
  <c r="U22" i="656"/>
  <c r="U23" i="656"/>
  <c r="U24" i="656"/>
  <c r="U25" i="656"/>
  <c r="U26" i="656"/>
  <c r="K27" i="656"/>
  <c r="U27" i="656"/>
  <c r="K28" i="656"/>
  <c r="U28" i="656"/>
  <c r="K29" i="656"/>
  <c r="U29" i="656"/>
  <c r="K30" i="656"/>
  <c r="U30" i="656"/>
  <c r="K31" i="656"/>
  <c r="U31" i="656"/>
  <c r="M33" i="656"/>
  <c r="M34" i="656"/>
  <c r="M35" i="656"/>
  <c r="T36" i="656"/>
  <c r="U34" i="656"/>
  <c r="U35" i="656"/>
  <c r="V36" i="656" l="1"/>
  <c r="AK36" i="656" s="1"/>
  <c r="U36" i="656"/>
  <c r="AI11" i="655" l="1"/>
  <c r="AJ12" i="655" s="1"/>
  <c r="S11" i="655"/>
  <c r="T12" i="655" s="1"/>
  <c r="AU36" i="655"/>
  <c r="AS36" i="655"/>
  <c r="AT35" i="655"/>
  <c r="AJ35" i="655"/>
  <c r="X35" i="655"/>
  <c r="T35" i="655"/>
  <c r="L35" i="655"/>
  <c r="M35" i="655" s="1"/>
  <c r="H35" i="655"/>
  <c r="E35" i="655"/>
  <c r="AT34" i="655"/>
  <c r="AJ34" i="655"/>
  <c r="X34" i="655"/>
  <c r="T34" i="655"/>
  <c r="L34" i="655"/>
  <c r="M34" i="655" s="1"/>
  <c r="H34" i="655"/>
  <c r="E34" i="655"/>
  <c r="AZ33" i="655"/>
  <c r="AJ33" i="655"/>
  <c r="X33" i="655"/>
  <c r="T33" i="655"/>
  <c r="L33" i="655"/>
  <c r="K33" i="655" s="1"/>
  <c r="H33" i="655"/>
  <c r="E33" i="655"/>
  <c r="AJ32" i="655"/>
  <c r="X32" i="655"/>
  <c r="T32" i="655"/>
  <c r="L32" i="655"/>
  <c r="M32" i="655" s="1"/>
  <c r="H32" i="655"/>
  <c r="E32" i="655"/>
  <c r="AJ31" i="655"/>
  <c r="X31" i="655"/>
  <c r="T31" i="655"/>
  <c r="L31" i="655"/>
  <c r="K31" i="655" s="1"/>
  <c r="H31" i="655"/>
  <c r="E31" i="655"/>
  <c r="AT30" i="655"/>
  <c r="AJ30" i="655"/>
  <c r="X30" i="655"/>
  <c r="T30" i="655"/>
  <c r="L30" i="655"/>
  <c r="K30" i="655" s="1"/>
  <c r="H30" i="655"/>
  <c r="E30" i="655"/>
  <c r="AT29" i="655"/>
  <c r="AJ29" i="655"/>
  <c r="X29" i="655"/>
  <c r="T29" i="655"/>
  <c r="L29" i="655"/>
  <c r="K29" i="655" s="1"/>
  <c r="H29" i="655"/>
  <c r="E29" i="655"/>
  <c r="AT28" i="655"/>
  <c r="AJ28" i="655"/>
  <c r="X28" i="655"/>
  <c r="T28" i="655"/>
  <c r="L28" i="655"/>
  <c r="K28" i="655" s="1"/>
  <c r="H28" i="655"/>
  <c r="E28" i="655"/>
  <c r="AT27" i="655"/>
  <c r="AJ27" i="655"/>
  <c r="X27" i="655"/>
  <c r="T27" i="655"/>
  <c r="L27" i="655"/>
  <c r="K27" i="655" s="1"/>
  <c r="H27" i="655"/>
  <c r="E27" i="655"/>
  <c r="AT26" i="655"/>
  <c r="AJ26" i="655"/>
  <c r="X26" i="655"/>
  <c r="T26" i="655"/>
  <c r="L26" i="655"/>
  <c r="K26" i="655" s="1"/>
  <c r="H26" i="655"/>
  <c r="E26" i="655"/>
  <c r="AT25" i="655"/>
  <c r="AJ25" i="655"/>
  <c r="X25" i="655"/>
  <c r="T25" i="655"/>
  <c r="L25" i="655"/>
  <c r="K25" i="655" s="1"/>
  <c r="H25" i="655"/>
  <c r="E25" i="655"/>
  <c r="AT24" i="655"/>
  <c r="AJ24" i="655"/>
  <c r="X24" i="655"/>
  <c r="T24" i="655"/>
  <c r="L24" i="655"/>
  <c r="K24" i="655" s="1"/>
  <c r="H24" i="655"/>
  <c r="E24" i="655"/>
  <c r="AT23" i="655"/>
  <c r="AJ23" i="655"/>
  <c r="X23" i="655"/>
  <c r="T23" i="655"/>
  <c r="L23" i="655"/>
  <c r="K23" i="655" s="1"/>
  <c r="H23" i="655"/>
  <c r="E23" i="655"/>
  <c r="AT22" i="655"/>
  <c r="AJ22" i="655"/>
  <c r="X22" i="655"/>
  <c r="T22" i="655"/>
  <c r="L22" i="655"/>
  <c r="K22" i="655" s="1"/>
  <c r="H22" i="655"/>
  <c r="E22" i="655"/>
  <c r="AT21" i="655"/>
  <c r="AJ21" i="655"/>
  <c r="X21" i="655"/>
  <c r="T21" i="655"/>
  <c r="L21" i="655"/>
  <c r="K21" i="655" s="1"/>
  <c r="H21" i="655"/>
  <c r="AT20" i="655"/>
  <c r="AJ20" i="655"/>
  <c r="X20" i="655"/>
  <c r="T20" i="655"/>
  <c r="L20" i="655"/>
  <c r="K20" i="655" s="1"/>
  <c r="E20" i="655"/>
  <c r="AT19" i="655"/>
  <c r="AJ19" i="655"/>
  <c r="X19" i="655"/>
  <c r="T19" i="655"/>
  <c r="L19" i="655"/>
  <c r="K19" i="655" s="1"/>
  <c r="H19" i="655"/>
  <c r="E19" i="655"/>
  <c r="AT18" i="655"/>
  <c r="AJ18" i="655"/>
  <c r="X18" i="655"/>
  <c r="T18" i="655"/>
  <c r="L18" i="655"/>
  <c r="K18" i="655" s="1"/>
  <c r="H18" i="655"/>
  <c r="E18" i="655"/>
  <c r="AT17" i="655"/>
  <c r="AJ17" i="655"/>
  <c r="X17" i="655"/>
  <c r="T17" i="655"/>
  <c r="L17" i="655"/>
  <c r="K17" i="655" s="1"/>
  <c r="H17" i="655"/>
  <c r="E17" i="655"/>
  <c r="AT16" i="655"/>
  <c r="AJ16" i="655"/>
  <c r="X16" i="655"/>
  <c r="T16" i="655"/>
  <c r="L16" i="655"/>
  <c r="K16" i="655" s="1"/>
  <c r="H16" i="655"/>
  <c r="E16" i="655"/>
  <c r="AT15" i="655"/>
  <c r="AJ15" i="655"/>
  <c r="X15" i="655"/>
  <c r="T15" i="655"/>
  <c r="L15" i="655"/>
  <c r="K15" i="655" s="1"/>
  <c r="H15" i="655"/>
  <c r="E15" i="655"/>
  <c r="AT14" i="655"/>
  <c r="AJ14" i="655"/>
  <c r="X14" i="655"/>
  <c r="T14" i="655"/>
  <c r="L14" i="655"/>
  <c r="K14" i="655" s="1"/>
  <c r="H14" i="655"/>
  <c r="E14" i="655"/>
  <c r="AT13" i="655"/>
  <c r="AJ13" i="655"/>
  <c r="X13" i="655"/>
  <c r="T13" i="655"/>
  <c r="L13" i="655"/>
  <c r="K13" i="655" s="1"/>
  <c r="H13" i="655"/>
  <c r="E13" i="655"/>
  <c r="AT12" i="655"/>
  <c r="X12" i="655"/>
  <c r="L12" i="655"/>
  <c r="K12" i="655" s="1"/>
  <c r="H12" i="655"/>
  <c r="E12" i="655"/>
  <c r="AI8" i="655"/>
  <c r="AT36" i="655" l="1"/>
  <c r="V35" i="655"/>
  <c r="AK35" i="655" s="1"/>
  <c r="K34" i="655"/>
  <c r="V34" i="655"/>
  <c r="AK34" i="655" s="1"/>
  <c r="V33" i="655"/>
  <c r="AK33" i="655" s="1"/>
  <c r="K32" i="655"/>
  <c r="V32" i="655"/>
  <c r="U32" i="655"/>
  <c r="V31" i="655"/>
  <c r="V30" i="655"/>
  <c r="AK30" i="655" s="1"/>
  <c r="V29" i="655"/>
  <c r="AK29" i="655" s="1"/>
  <c r="V28" i="655"/>
  <c r="AK28" i="655" s="1"/>
  <c r="V27" i="655"/>
  <c r="V26" i="655"/>
  <c r="AK26" i="655" s="1"/>
  <c r="V25" i="655"/>
  <c r="AK25" i="655" s="1"/>
  <c r="V24" i="655"/>
  <c r="AK24" i="655" s="1"/>
  <c r="V23" i="655"/>
  <c r="AK23" i="655" s="1"/>
  <c r="V22" i="655"/>
  <c r="AK22" i="655" s="1"/>
  <c r="V21" i="655"/>
  <c r="AK21" i="655" s="1"/>
  <c r="V20" i="655"/>
  <c r="AK20" i="655" s="1"/>
  <c r="V19" i="655"/>
  <c r="AK19" i="655" s="1"/>
  <c r="V18" i="655"/>
  <c r="AK18" i="655" s="1"/>
  <c r="V17" i="655"/>
  <c r="AK17" i="655" s="1"/>
  <c r="V16" i="655"/>
  <c r="AK16" i="655" s="1"/>
  <c r="V15" i="655"/>
  <c r="AK15" i="655" s="1"/>
  <c r="V14" i="655"/>
  <c r="AK14" i="655" s="1"/>
  <c r="V13" i="655"/>
  <c r="AK13" i="655" s="1"/>
  <c r="V12" i="655"/>
  <c r="AK32" i="655"/>
  <c r="AJ36" i="655"/>
  <c r="U33" i="655"/>
  <c r="U35" i="655"/>
  <c r="U34" i="655"/>
  <c r="M13" i="655"/>
  <c r="M14" i="655"/>
  <c r="M15" i="655"/>
  <c r="M16" i="655"/>
  <c r="M17" i="655"/>
  <c r="M18" i="655"/>
  <c r="M19" i="655"/>
  <c r="M20" i="655"/>
  <c r="M21" i="655"/>
  <c r="M22" i="655"/>
  <c r="M23" i="655"/>
  <c r="M24" i="655"/>
  <c r="M25" i="655"/>
  <c r="M26" i="655"/>
  <c r="M27" i="655"/>
  <c r="M28" i="655"/>
  <c r="M29" i="655"/>
  <c r="M30" i="655"/>
  <c r="M31" i="655"/>
  <c r="K35" i="655"/>
  <c r="M12" i="655"/>
  <c r="AK31" i="655"/>
  <c r="U12" i="655"/>
  <c r="AK12" i="655"/>
  <c r="U13" i="655"/>
  <c r="U14" i="655"/>
  <c r="U15" i="655"/>
  <c r="U16" i="655"/>
  <c r="U17" i="655"/>
  <c r="U18" i="655"/>
  <c r="U19" i="655"/>
  <c r="U20" i="655"/>
  <c r="U21" i="655"/>
  <c r="U22" i="655"/>
  <c r="U23" i="655"/>
  <c r="U24" i="655"/>
  <c r="U25" i="655"/>
  <c r="U26" i="655"/>
  <c r="U27" i="655"/>
  <c r="AK27" i="655"/>
  <c r="U28" i="655"/>
  <c r="U29" i="655"/>
  <c r="U30" i="655"/>
  <c r="U31" i="655"/>
  <c r="M33" i="655"/>
  <c r="T36" i="655"/>
  <c r="V36" i="655" l="1"/>
  <c r="AK36" i="655" s="1"/>
  <c r="U36" i="655"/>
  <c r="AI11" i="654" l="1"/>
  <c r="S11" i="654"/>
  <c r="AU36" i="654"/>
  <c r="AS36" i="654"/>
  <c r="AT35" i="654"/>
  <c r="AJ35" i="654"/>
  <c r="X35" i="654"/>
  <c r="T35" i="654"/>
  <c r="L35" i="654"/>
  <c r="M35" i="654" s="1"/>
  <c r="H35" i="654"/>
  <c r="E35" i="654"/>
  <c r="AT34" i="654"/>
  <c r="AJ34" i="654"/>
  <c r="X34" i="654"/>
  <c r="T34" i="654"/>
  <c r="L34" i="654"/>
  <c r="M34" i="654" s="1"/>
  <c r="H34" i="654"/>
  <c r="E34" i="654"/>
  <c r="AZ33" i="654"/>
  <c r="AJ33" i="654"/>
  <c r="X33" i="654"/>
  <c r="T33" i="654"/>
  <c r="L33" i="654"/>
  <c r="K33" i="654" s="1"/>
  <c r="H33" i="654"/>
  <c r="E33" i="654"/>
  <c r="AJ32" i="654"/>
  <c r="X32" i="654"/>
  <c r="T32" i="654"/>
  <c r="L32" i="654"/>
  <c r="M32" i="654" s="1"/>
  <c r="H32" i="654"/>
  <c r="E32" i="654"/>
  <c r="AJ31" i="654"/>
  <c r="X31" i="654"/>
  <c r="T31" i="654"/>
  <c r="V31" i="654" s="1"/>
  <c r="L31" i="654"/>
  <c r="M31" i="654" s="1"/>
  <c r="H31" i="654"/>
  <c r="E31" i="654"/>
  <c r="AT30" i="654"/>
  <c r="AJ30" i="654"/>
  <c r="X30" i="654"/>
  <c r="T30" i="654"/>
  <c r="L30" i="654"/>
  <c r="M30" i="654" s="1"/>
  <c r="H30" i="654"/>
  <c r="E30" i="654"/>
  <c r="AT29" i="654"/>
  <c r="AJ29" i="654"/>
  <c r="X29" i="654"/>
  <c r="T29" i="654"/>
  <c r="V29" i="654" s="1"/>
  <c r="L29" i="654"/>
  <c r="M29" i="654" s="1"/>
  <c r="H29" i="654"/>
  <c r="E29" i="654"/>
  <c r="AT28" i="654"/>
  <c r="AJ28" i="654"/>
  <c r="X28" i="654"/>
  <c r="T28" i="654"/>
  <c r="V28" i="654" s="1"/>
  <c r="L28" i="654"/>
  <c r="M28" i="654" s="1"/>
  <c r="H28" i="654"/>
  <c r="E28" i="654"/>
  <c r="AT27" i="654"/>
  <c r="AJ27" i="654"/>
  <c r="X27" i="654"/>
  <c r="T27" i="654"/>
  <c r="L27" i="654"/>
  <c r="M27" i="654" s="1"/>
  <c r="H27" i="654"/>
  <c r="E27" i="654"/>
  <c r="AT26" i="654"/>
  <c r="AJ26" i="654"/>
  <c r="X26" i="654"/>
  <c r="T26" i="654"/>
  <c r="V26" i="654" s="1"/>
  <c r="L26" i="654"/>
  <c r="M26" i="654" s="1"/>
  <c r="H26" i="654"/>
  <c r="E26" i="654"/>
  <c r="AT25" i="654"/>
  <c r="AJ25" i="654"/>
  <c r="X25" i="654"/>
  <c r="T25" i="654"/>
  <c r="L25" i="654"/>
  <c r="M25" i="654" s="1"/>
  <c r="H25" i="654"/>
  <c r="E25" i="654"/>
  <c r="AT24" i="654"/>
  <c r="AJ24" i="654"/>
  <c r="X24" i="654"/>
  <c r="T24" i="654"/>
  <c r="V24" i="654" s="1"/>
  <c r="L24" i="654"/>
  <c r="M24" i="654" s="1"/>
  <c r="H24" i="654"/>
  <c r="E24" i="654"/>
  <c r="AT23" i="654"/>
  <c r="AJ23" i="654"/>
  <c r="X23" i="654"/>
  <c r="T23" i="654"/>
  <c r="V23" i="654" s="1"/>
  <c r="L23" i="654"/>
  <c r="M23" i="654" s="1"/>
  <c r="H23" i="654"/>
  <c r="E23" i="654"/>
  <c r="AT22" i="654"/>
  <c r="AJ22" i="654"/>
  <c r="X22" i="654"/>
  <c r="T22" i="654"/>
  <c r="V22" i="654" s="1"/>
  <c r="L22" i="654"/>
  <c r="M22" i="654" s="1"/>
  <c r="H22" i="654"/>
  <c r="E22" i="654"/>
  <c r="AT21" i="654"/>
  <c r="AJ21" i="654"/>
  <c r="X21" i="654"/>
  <c r="T21" i="654"/>
  <c r="V21" i="654" s="1"/>
  <c r="L21" i="654"/>
  <c r="K21" i="654" s="1"/>
  <c r="H21" i="654"/>
  <c r="E21" i="654"/>
  <c r="AT20" i="654"/>
  <c r="AJ20" i="654"/>
  <c r="X20" i="654"/>
  <c r="T20" i="654"/>
  <c r="L20" i="654"/>
  <c r="K20" i="654" s="1"/>
  <c r="H20" i="654"/>
  <c r="E20" i="654"/>
  <c r="AT19" i="654"/>
  <c r="AJ19" i="654"/>
  <c r="X19" i="654"/>
  <c r="T19" i="654"/>
  <c r="L19" i="654"/>
  <c r="K19" i="654" s="1"/>
  <c r="H19" i="654"/>
  <c r="E19" i="654"/>
  <c r="AT18" i="654"/>
  <c r="AJ18" i="654"/>
  <c r="X18" i="654"/>
  <c r="T18" i="654"/>
  <c r="V18" i="654" s="1"/>
  <c r="L18" i="654"/>
  <c r="K18" i="654" s="1"/>
  <c r="H18" i="654"/>
  <c r="E18" i="654"/>
  <c r="AT17" i="654"/>
  <c r="AJ17" i="654"/>
  <c r="X17" i="654"/>
  <c r="T17" i="654"/>
  <c r="L17" i="654"/>
  <c r="K17" i="654" s="1"/>
  <c r="H17" i="654"/>
  <c r="E17" i="654"/>
  <c r="AT16" i="654"/>
  <c r="AJ16" i="654"/>
  <c r="X16" i="654"/>
  <c r="T16" i="654"/>
  <c r="L16" i="654"/>
  <c r="K16" i="654" s="1"/>
  <c r="H16" i="654"/>
  <c r="E16" i="654"/>
  <c r="AT15" i="654"/>
  <c r="AJ15" i="654"/>
  <c r="X15" i="654"/>
  <c r="T15" i="654"/>
  <c r="L15" i="654"/>
  <c r="K15" i="654" s="1"/>
  <c r="H15" i="654"/>
  <c r="E15" i="654"/>
  <c r="AT14" i="654"/>
  <c r="AJ14" i="654"/>
  <c r="X14" i="654"/>
  <c r="T14" i="654"/>
  <c r="L14" i="654"/>
  <c r="K14" i="654" s="1"/>
  <c r="H14" i="654"/>
  <c r="E14" i="654"/>
  <c r="AT13" i="654"/>
  <c r="AJ13" i="654"/>
  <c r="X13" i="654"/>
  <c r="T13" i="654"/>
  <c r="L13" i="654"/>
  <c r="K13" i="654" s="1"/>
  <c r="H13" i="654"/>
  <c r="E13" i="654"/>
  <c r="AT12" i="654"/>
  <c r="X12" i="654"/>
  <c r="T12" i="654"/>
  <c r="L12" i="654"/>
  <c r="K12" i="654" s="1"/>
  <c r="H12" i="654"/>
  <c r="E12" i="654"/>
  <c r="AJ12" i="654"/>
  <c r="M13" i="654" l="1"/>
  <c r="AT36" i="654"/>
  <c r="AK29" i="654"/>
  <c r="M21" i="654"/>
  <c r="K35" i="654"/>
  <c r="V35" i="654"/>
  <c r="AK35" i="654" s="1"/>
  <c r="V34" i="654"/>
  <c r="AK34" i="654" s="1"/>
  <c r="V33" i="654"/>
  <c r="AK33" i="654" s="1"/>
  <c r="V32" i="654"/>
  <c r="AK32" i="654" s="1"/>
  <c r="U31" i="654"/>
  <c r="U30" i="654"/>
  <c r="V30" i="654"/>
  <c r="AK30" i="654" s="1"/>
  <c r="U29" i="654"/>
  <c r="U28" i="654"/>
  <c r="U27" i="654"/>
  <c r="V27" i="654"/>
  <c r="U26" i="654"/>
  <c r="U25" i="654"/>
  <c r="V25" i="654"/>
  <c r="AK25" i="654" s="1"/>
  <c r="U24" i="654"/>
  <c r="U23" i="654"/>
  <c r="U22" i="654"/>
  <c r="U21" i="654"/>
  <c r="U20" i="654"/>
  <c r="V20" i="654"/>
  <c r="AK20" i="654" s="1"/>
  <c r="U19" i="654"/>
  <c r="V19" i="654"/>
  <c r="AK19" i="654" s="1"/>
  <c r="U18" i="654"/>
  <c r="M17" i="654"/>
  <c r="U17" i="654"/>
  <c r="U16" i="654"/>
  <c r="M15" i="654"/>
  <c r="U15" i="654"/>
  <c r="U14" i="654"/>
  <c r="U13" i="654"/>
  <c r="V17" i="654"/>
  <c r="AK17" i="654" s="1"/>
  <c r="U32" i="654"/>
  <c r="V14" i="654"/>
  <c r="AK14" i="654" s="1"/>
  <c r="AK18" i="654"/>
  <c r="V15" i="654"/>
  <c r="AK15" i="654" s="1"/>
  <c r="V16" i="654"/>
  <c r="AK16" i="654" s="1"/>
  <c r="AK21" i="654"/>
  <c r="AK22" i="654"/>
  <c r="AK23" i="654"/>
  <c r="AK24" i="654"/>
  <c r="AK26" i="654"/>
  <c r="AK28" i="654"/>
  <c r="AK31" i="654"/>
  <c r="T36" i="654"/>
  <c r="V13" i="654"/>
  <c r="AK13" i="654" s="1"/>
  <c r="V12" i="654"/>
  <c r="AK12" i="654" s="1"/>
  <c r="M16" i="654"/>
  <c r="M20" i="654"/>
  <c r="K32" i="654"/>
  <c r="K34" i="654"/>
  <c r="M14" i="654"/>
  <c r="M18" i="654"/>
  <c r="M19" i="654"/>
  <c r="M12" i="654"/>
  <c r="AJ36" i="654"/>
  <c r="U12" i="654"/>
  <c r="K22" i="654"/>
  <c r="K23" i="654"/>
  <c r="K24" i="654"/>
  <c r="K25" i="654"/>
  <c r="K26" i="654"/>
  <c r="K27" i="654"/>
  <c r="AK27" i="654"/>
  <c r="K28" i="654"/>
  <c r="K29" i="654"/>
  <c r="K30" i="654"/>
  <c r="K31" i="654"/>
  <c r="M33" i="654"/>
  <c r="U33" i="654"/>
  <c r="U34" i="654"/>
  <c r="U35" i="654"/>
  <c r="AI8" i="654"/>
  <c r="AI11" i="653"/>
  <c r="AI8" i="653" s="1"/>
  <c r="S11" i="653"/>
  <c r="T12" i="653" s="1"/>
  <c r="AU36" i="653"/>
  <c r="AS36" i="653"/>
  <c r="AT35" i="653"/>
  <c r="AJ35" i="653"/>
  <c r="X35" i="653"/>
  <c r="T35" i="653"/>
  <c r="V35" i="653" s="1"/>
  <c r="L35" i="653"/>
  <c r="M35" i="653" s="1"/>
  <c r="H35" i="653"/>
  <c r="E35" i="653"/>
  <c r="AT34" i="653"/>
  <c r="AJ34" i="653"/>
  <c r="X34" i="653"/>
  <c r="T34" i="653"/>
  <c r="V34" i="653" s="1"/>
  <c r="L34" i="653"/>
  <c r="M34" i="653" s="1"/>
  <c r="H34" i="653"/>
  <c r="E34" i="653"/>
  <c r="AZ33" i="653"/>
  <c r="AJ33" i="653"/>
  <c r="X33" i="653"/>
  <c r="T33" i="653"/>
  <c r="U33" i="653" s="1"/>
  <c r="L33" i="653"/>
  <c r="K33" i="653" s="1"/>
  <c r="H33" i="653"/>
  <c r="E33" i="653"/>
  <c r="AJ32" i="653"/>
  <c r="X32" i="653"/>
  <c r="T32" i="653"/>
  <c r="V32" i="653" s="1"/>
  <c r="L32" i="653"/>
  <c r="K32" i="653" s="1"/>
  <c r="H32" i="653"/>
  <c r="E32" i="653"/>
  <c r="AJ31" i="653"/>
  <c r="X31" i="653"/>
  <c r="T31" i="653"/>
  <c r="U31" i="653" s="1"/>
  <c r="L31" i="653"/>
  <c r="M31" i="653" s="1"/>
  <c r="H31" i="653"/>
  <c r="E31" i="653"/>
  <c r="AT30" i="653"/>
  <c r="AJ30" i="653"/>
  <c r="X30" i="653"/>
  <c r="T30" i="653"/>
  <c r="U30" i="653" s="1"/>
  <c r="L30" i="653"/>
  <c r="M30" i="653" s="1"/>
  <c r="H30" i="653"/>
  <c r="E30" i="653"/>
  <c r="AT29" i="653"/>
  <c r="AJ29" i="653"/>
  <c r="X29" i="653"/>
  <c r="T29" i="653"/>
  <c r="U29" i="653" s="1"/>
  <c r="L29" i="653"/>
  <c r="M29" i="653" s="1"/>
  <c r="H29" i="653"/>
  <c r="E29" i="653"/>
  <c r="AT28" i="653"/>
  <c r="AJ28" i="653"/>
  <c r="X28" i="653"/>
  <c r="T28" i="653"/>
  <c r="U28" i="653" s="1"/>
  <c r="L28" i="653"/>
  <c r="M28" i="653" s="1"/>
  <c r="H28" i="653"/>
  <c r="E28" i="653"/>
  <c r="AT27" i="653"/>
  <c r="AJ27" i="653"/>
  <c r="X27" i="653"/>
  <c r="T27" i="653"/>
  <c r="U27" i="653" s="1"/>
  <c r="L27" i="653"/>
  <c r="M27" i="653" s="1"/>
  <c r="H27" i="653"/>
  <c r="E27" i="653"/>
  <c r="AT26" i="653"/>
  <c r="AJ26" i="653"/>
  <c r="X26" i="653"/>
  <c r="T26" i="653"/>
  <c r="U26" i="653" s="1"/>
  <c r="L26" i="653"/>
  <c r="M26" i="653" s="1"/>
  <c r="H26" i="653"/>
  <c r="E26" i="653"/>
  <c r="AT25" i="653"/>
  <c r="AJ25" i="653"/>
  <c r="X25" i="653"/>
  <c r="T25" i="653"/>
  <c r="U25" i="653" s="1"/>
  <c r="L25" i="653"/>
  <c r="M25" i="653" s="1"/>
  <c r="H25" i="653"/>
  <c r="E25" i="653"/>
  <c r="AT24" i="653"/>
  <c r="AJ24" i="653"/>
  <c r="X24" i="653"/>
  <c r="T24" i="653"/>
  <c r="U24" i="653" s="1"/>
  <c r="L24" i="653"/>
  <c r="M24" i="653" s="1"/>
  <c r="H24" i="653"/>
  <c r="E24" i="653"/>
  <c r="AT23" i="653"/>
  <c r="AJ23" i="653"/>
  <c r="X23" i="653"/>
  <c r="T23" i="653"/>
  <c r="U23" i="653" s="1"/>
  <c r="L23" i="653"/>
  <c r="K23" i="653" s="1"/>
  <c r="H23" i="653"/>
  <c r="E23" i="653"/>
  <c r="AT22" i="653"/>
  <c r="AJ22" i="653"/>
  <c r="X22" i="653"/>
  <c r="T22" i="653"/>
  <c r="U22" i="653" s="1"/>
  <c r="L22" i="653"/>
  <c r="K22" i="653" s="1"/>
  <c r="H22" i="653"/>
  <c r="E22" i="653"/>
  <c r="AT21" i="653"/>
  <c r="AJ21" i="653"/>
  <c r="X21" i="653"/>
  <c r="T21" i="653"/>
  <c r="U21" i="653" s="1"/>
  <c r="L21" i="653"/>
  <c r="K21" i="653" s="1"/>
  <c r="H21" i="653"/>
  <c r="E21" i="653"/>
  <c r="AT20" i="653"/>
  <c r="AJ20" i="653"/>
  <c r="X20" i="653"/>
  <c r="T20" i="653"/>
  <c r="U20" i="653" s="1"/>
  <c r="L20" i="653"/>
  <c r="K20" i="653" s="1"/>
  <c r="H20" i="653"/>
  <c r="E20" i="653"/>
  <c r="AT19" i="653"/>
  <c r="AJ19" i="653"/>
  <c r="X19" i="653"/>
  <c r="T19" i="653"/>
  <c r="U19" i="653" s="1"/>
  <c r="L19" i="653"/>
  <c r="K19" i="653" s="1"/>
  <c r="H19" i="653"/>
  <c r="E19" i="653"/>
  <c r="AT18" i="653"/>
  <c r="AJ18" i="653"/>
  <c r="X18" i="653"/>
  <c r="T18" i="653"/>
  <c r="U18" i="653" s="1"/>
  <c r="L18" i="653"/>
  <c r="K18" i="653" s="1"/>
  <c r="H18" i="653"/>
  <c r="E18" i="653"/>
  <c r="AT17" i="653"/>
  <c r="AJ17" i="653"/>
  <c r="X17" i="653"/>
  <c r="T17" i="653"/>
  <c r="U17" i="653" s="1"/>
  <c r="L17" i="653"/>
  <c r="K17" i="653" s="1"/>
  <c r="H17" i="653"/>
  <c r="E17" i="653"/>
  <c r="AT16" i="653"/>
  <c r="AJ16" i="653"/>
  <c r="X16" i="653"/>
  <c r="T16" i="653"/>
  <c r="U16" i="653" s="1"/>
  <c r="L16" i="653"/>
  <c r="M16" i="653" s="1"/>
  <c r="H16" i="653"/>
  <c r="E16" i="653"/>
  <c r="AT15" i="653"/>
  <c r="AJ15" i="653"/>
  <c r="X15" i="653"/>
  <c r="T15" i="653"/>
  <c r="U15" i="653" s="1"/>
  <c r="L15" i="653"/>
  <c r="M15" i="653" s="1"/>
  <c r="H15" i="653"/>
  <c r="E15" i="653"/>
  <c r="AT14" i="653"/>
  <c r="AJ14" i="653"/>
  <c r="X14" i="653"/>
  <c r="T14" i="653"/>
  <c r="U14" i="653" s="1"/>
  <c r="L14" i="653"/>
  <c r="M14" i="653" s="1"/>
  <c r="H14" i="653"/>
  <c r="E14" i="653"/>
  <c r="AT13" i="653"/>
  <c r="AJ13" i="653"/>
  <c r="X13" i="653"/>
  <c r="T13" i="653"/>
  <c r="U13" i="653" s="1"/>
  <c r="L13" i="653"/>
  <c r="K13" i="653" s="1"/>
  <c r="H13" i="653"/>
  <c r="E13" i="653"/>
  <c r="AT12" i="653"/>
  <c r="X12" i="653"/>
  <c r="L12" i="653"/>
  <c r="K12" i="653" s="1"/>
  <c r="H12" i="653"/>
  <c r="E12" i="653"/>
  <c r="M32" i="653" l="1"/>
  <c r="AT36" i="653"/>
  <c r="M21" i="653"/>
  <c r="V36" i="654"/>
  <c r="AK36" i="654" s="1"/>
  <c r="U36" i="654"/>
  <c r="M20" i="653"/>
  <c r="AK32" i="653"/>
  <c r="V19" i="653"/>
  <c r="AK19" i="653" s="1"/>
  <c r="V13" i="653"/>
  <c r="AK13" i="653" s="1"/>
  <c r="V14" i="653"/>
  <c r="AK14" i="653" s="1"/>
  <c r="V15" i="653"/>
  <c r="V17" i="653"/>
  <c r="AK17" i="653" s="1"/>
  <c r="V20" i="653"/>
  <c r="AK20" i="653" s="1"/>
  <c r="V33" i="653"/>
  <c r="AK33" i="653" s="1"/>
  <c r="AK15" i="653"/>
  <c r="V21" i="653"/>
  <c r="AK21" i="653" s="1"/>
  <c r="V22" i="653"/>
  <c r="AK22" i="653" s="1"/>
  <c r="V23" i="653"/>
  <c r="AK23" i="653" s="1"/>
  <c r="V24" i="653"/>
  <c r="AK24" i="653" s="1"/>
  <c r="V25" i="653"/>
  <c r="AK25" i="653" s="1"/>
  <c r="V26" i="653"/>
  <c r="AK26" i="653" s="1"/>
  <c r="V27" i="653"/>
  <c r="AK27" i="653" s="1"/>
  <c r="V28" i="653"/>
  <c r="AK28" i="653" s="1"/>
  <c r="V29" i="653"/>
  <c r="AK29" i="653" s="1"/>
  <c r="V30" i="653"/>
  <c r="AK30" i="653" s="1"/>
  <c r="V31" i="653"/>
  <c r="AK31" i="653" s="1"/>
  <c r="U32" i="653"/>
  <c r="V16" i="653"/>
  <c r="AK16" i="653" s="1"/>
  <c r="V18" i="653"/>
  <c r="AK18" i="653" s="1"/>
  <c r="T36" i="653"/>
  <c r="V12" i="653"/>
  <c r="M17" i="653"/>
  <c r="M18" i="653"/>
  <c r="M19" i="653"/>
  <c r="M23" i="653"/>
  <c r="K34" i="653"/>
  <c r="K35" i="653"/>
  <c r="M22" i="653"/>
  <c r="AK34" i="653"/>
  <c r="AK35" i="653"/>
  <c r="M12" i="653"/>
  <c r="M13" i="653"/>
  <c r="AJ12" i="653"/>
  <c r="U12" i="653"/>
  <c r="K14" i="653"/>
  <c r="K15" i="653"/>
  <c r="K16" i="653"/>
  <c r="K24" i="653"/>
  <c r="K25" i="653"/>
  <c r="K26" i="653"/>
  <c r="K27" i="653"/>
  <c r="K28" i="653"/>
  <c r="K29" i="653"/>
  <c r="K30" i="653"/>
  <c r="K31" i="653"/>
  <c r="M33" i="653"/>
  <c r="U34" i="653"/>
  <c r="U35" i="653"/>
  <c r="AI11" i="651"/>
  <c r="AJ12" i="651" s="1"/>
  <c r="S11" i="651"/>
  <c r="AU36" i="651"/>
  <c r="AS36" i="651"/>
  <c r="AT35" i="651"/>
  <c r="AJ35" i="651"/>
  <c r="X35" i="651"/>
  <c r="T35" i="651"/>
  <c r="V35" i="651" s="1"/>
  <c r="L35" i="651"/>
  <c r="M35" i="651" s="1"/>
  <c r="H35" i="651"/>
  <c r="E35" i="651"/>
  <c r="AT34" i="651"/>
  <c r="AJ34" i="651"/>
  <c r="X34" i="651"/>
  <c r="T34" i="651"/>
  <c r="V34" i="651" s="1"/>
  <c r="L34" i="651"/>
  <c r="M34" i="651" s="1"/>
  <c r="H34" i="651"/>
  <c r="E34" i="651"/>
  <c r="AZ33" i="651"/>
  <c r="AJ33" i="651"/>
  <c r="X33" i="651"/>
  <c r="T33" i="651"/>
  <c r="V33" i="651" s="1"/>
  <c r="L33" i="651"/>
  <c r="K33" i="651" s="1"/>
  <c r="H33" i="651"/>
  <c r="E33" i="651"/>
  <c r="AJ32" i="651"/>
  <c r="X32" i="651"/>
  <c r="T32" i="651"/>
  <c r="V32" i="651" s="1"/>
  <c r="L32" i="651"/>
  <c r="M32" i="651" s="1"/>
  <c r="H32" i="651"/>
  <c r="E32" i="651"/>
  <c r="AJ31" i="651"/>
  <c r="X31" i="651"/>
  <c r="T31" i="651"/>
  <c r="U31" i="651" s="1"/>
  <c r="L31" i="651"/>
  <c r="M31" i="651" s="1"/>
  <c r="H31" i="651"/>
  <c r="E31" i="651"/>
  <c r="AT30" i="651"/>
  <c r="AJ30" i="651"/>
  <c r="X30" i="651"/>
  <c r="T30" i="651"/>
  <c r="U30" i="651" s="1"/>
  <c r="L30" i="651"/>
  <c r="M30" i="651" s="1"/>
  <c r="H30" i="651"/>
  <c r="E30" i="651"/>
  <c r="AT29" i="651"/>
  <c r="AJ29" i="651"/>
  <c r="X29" i="651"/>
  <c r="T29" i="651"/>
  <c r="U29" i="651" s="1"/>
  <c r="L29" i="651"/>
  <c r="M29" i="651" s="1"/>
  <c r="H29" i="651"/>
  <c r="E29" i="651"/>
  <c r="AT28" i="651"/>
  <c r="AJ28" i="651"/>
  <c r="X28" i="651"/>
  <c r="T28" i="651"/>
  <c r="U28" i="651" s="1"/>
  <c r="L28" i="651"/>
  <c r="M28" i="651" s="1"/>
  <c r="H28" i="651"/>
  <c r="E28" i="651"/>
  <c r="AT27" i="651"/>
  <c r="AJ27" i="651"/>
  <c r="X27" i="651"/>
  <c r="T27" i="651"/>
  <c r="U27" i="651" s="1"/>
  <c r="L27" i="651"/>
  <c r="M27" i="651" s="1"/>
  <c r="H27" i="651"/>
  <c r="E27" i="651"/>
  <c r="AT26" i="651"/>
  <c r="AJ26" i="651"/>
  <c r="X26" i="651"/>
  <c r="T26" i="651"/>
  <c r="U26" i="651" s="1"/>
  <c r="L26" i="651"/>
  <c r="M26" i="651" s="1"/>
  <c r="H26" i="651"/>
  <c r="E26" i="651"/>
  <c r="AT25" i="651"/>
  <c r="AJ25" i="651"/>
  <c r="X25" i="651"/>
  <c r="T25" i="651"/>
  <c r="U25" i="651" s="1"/>
  <c r="L25" i="651"/>
  <c r="M25" i="651" s="1"/>
  <c r="H25" i="651"/>
  <c r="E25" i="651"/>
  <c r="AT24" i="651"/>
  <c r="AJ24" i="651"/>
  <c r="X24" i="651"/>
  <c r="T24" i="651"/>
  <c r="U24" i="651" s="1"/>
  <c r="L24" i="651"/>
  <c r="M24" i="651" s="1"/>
  <c r="H24" i="651"/>
  <c r="E24" i="651"/>
  <c r="AT23" i="651"/>
  <c r="AJ23" i="651"/>
  <c r="X23" i="651"/>
  <c r="T23" i="651"/>
  <c r="U23" i="651" s="1"/>
  <c r="L23" i="651"/>
  <c r="M23" i="651" s="1"/>
  <c r="H23" i="651"/>
  <c r="E23" i="651"/>
  <c r="AT22" i="651"/>
  <c r="AJ22" i="651"/>
  <c r="X22" i="651"/>
  <c r="T22" i="651"/>
  <c r="U22" i="651" s="1"/>
  <c r="L22" i="651"/>
  <c r="M22" i="651" s="1"/>
  <c r="H22" i="651"/>
  <c r="E22" i="651"/>
  <c r="AT21" i="651"/>
  <c r="AJ21" i="651"/>
  <c r="X21" i="651"/>
  <c r="T21" i="651"/>
  <c r="U21" i="651" s="1"/>
  <c r="L21" i="651"/>
  <c r="M21" i="651" s="1"/>
  <c r="H21" i="651"/>
  <c r="E21" i="651"/>
  <c r="AT20" i="651"/>
  <c r="AJ20" i="651"/>
  <c r="X20" i="651"/>
  <c r="T20" i="651"/>
  <c r="U20" i="651" s="1"/>
  <c r="L20" i="651"/>
  <c r="M20" i="651" s="1"/>
  <c r="H20" i="651"/>
  <c r="E20" i="651"/>
  <c r="AT19" i="651"/>
  <c r="AJ19" i="651"/>
  <c r="X19" i="651"/>
  <c r="T19" i="651"/>
  <c r="U19" i="651" s="1"/>
  <c r="L19" i="651"/>
  <c r="M19" i="651" s="1"/>
  <c r="H19" i="651"/>
  <c r="E19" i="651"/>
  <c r="AT18" i="651"/>
  <c r="AJ18" i="651"/>
  <c r="X18" i="651"/>
  <c r="T18" i="651"/>
  <c r="U18" i="651" s="1"/>
  <c r="L18" i="651"/>
  <c r="M18" i="651" s="1"/>
  <c r="H18" i="651"/>
  <c r="E18" i="651"/>
  <c r="AT17" i="651"/>
  <c r="AJ17" i="651"/>
  <c r="X17" i="651"/>
  <c r="T17" i="651"/>
  <c r="U17" i="651" s="1"/>
  <c r="L17" i="651"/>
  <c r="M17" i="651" s="1"/>
  <c r="H17" i="651"/>
  <c r="E17" i="651"/>
  <c r="AT16" i="651"/>
  <c r="AJ16" i="651"/>
  <c r="X16" i="651"/>
  <c r="T16" i="651"/>
  <c r="U16" i="651" s="1"/>
  <c r="L16" i="651"/>
  <c r="M16" i="651" s="1"/>
  <c r="H16" i="651"/>
  <c r="E16" i="651"/>
  <c r="AT15" i="651"/>
  <c r="AJ15" i="651"/>
  <c r="X15" i="651"/>
  <c r="T15" i="651"/>
  <c r="U15" i="651" s="1"/>
  <c r="L15" i="651"/>
  <c r="M15" i="651" s="1"/>
  <c r="H15" i="651"/>
  <c r="E15" i="651"/>
  <c r="AT14" i="651"/>
  <c r="AJ14" i="651"/>
  <c r="X14" i="651"/>
  <c r="T14" i="651"/>
  <c r="U14" i="651" s="1"/>
  <c r="L14" i="651"/>
  <c r="M14" i="651" s="1"/>
  <c r="H14" i="651"/>
  <c r="E14" i="651"/>
  <c r="AT13" i="651"/>
  <c r="AJ13" i="651"/>
  <c r="X13" i="651"/>
  <c r="T13" i="651"/>
  <c r="U13" i="651" s="1"/>
  <c r="L13" i="651"/>
  <c r="M13" i="651" s="1"/>
  <c r="H13" i="651"/>
  <c r="E13" i="651"/>
  <c r="AT12" i="651"/>
  <c r="X12" i="651"/>
  <c r="T12" i="651"/>
  <c r="V12" i="651" s="1"/>
  <c r="L12" i="651"/>
  <c r="M12" i="651" s="1"/>
  <c r="H12" i="651"/>
  <c r="E12" i="651"/>
  <c r="AJ29" i="650"/>
  <c r="E29" i="650"/>
  <c r="AT36" i="651" l="1"/>
  <c r="V36" i="653"/>
  <c r="U36" i="653"/>
  <c r="AJ36" i="653"/>
  <c r="AK12" i="653"/>
  <c r="K32" i="651"/>
  <c r="AK32" i="651"/>
  <c r="K34" i="651"/>
  <c r="K35" i="651"/>
  <c r="V14" i="651"/>
  <c r="AK14" i="651" s="1"/>
  <c r="V15" i="651"/>
  <c r="AK15" i="651" s="1"/>
  <c r="V16" i="651"/>
  <c r="AK16" i="651" s="1"/>
  <c r="V17" i="651"/>
  <c r="AK17" i="651" s="1"/>
  <c r="V18" i="651"/>
  <c r="AK18" i="651" s="1"/>
  <c r="V19" i="651"/>
  <c r="AK19" i="651" s="1"/>
  <c r="V20" i="651"/>
  <c r="AK20" i="651" s="1"/>
  <c r="V21" i="651"/>
  <c r="AK21" i="651" s="1"/>
  <c r="V22" i="651"/>
  <c r="AK22" i="651" s="1"/>
  <c r="V23" i="651"/>
  <c r="AK23" i="651" s="1"/>
  <c r="V24" i="651"/>
  <c r="AK24" i="651" s="1"/>
  <c r="V25" i="651"/>
  <c r="AK25" i="651" s="1"/>
  <c r="V26" i="651"/>
  <c r="AK26" i="651" s="1"/>
  <c r="V27" i="651"/>
  <c r="AK27" i="651" s="1"/>
  <c r="V28" i="651"/>
  <c r="AK28" i="651" s="1"/>
  <c r="V29" i="651"/>
  <c r="AK29" i="651" s="1"/>
  <c r="V30" i="651"/>
  <c r="AK30" i="651" s="1"/>
  <c r="V31" i="651"/>
  <c r="AK31" i="651" s="1"/>
  <c r="U32" i="651"/>
  <c r="V13" i="651"/>
  <c r="AK13" i="651" s="1"/>
  <c r="AJ36" i="651"/>
  <c r="AK12" i="651"/>
  <c r="AK33" i="651"/>
  <c r="AK34" i="651"/>
  <c r="AK35" i="651"/>
  <c r="K12" i="651"/>
  <c r="U12" i="651"/>
  <c r="K13" i="651"/>
  <c r="K14" i="651"/>
  <c r="K15" i="651"/>
  <c r="K16" i="651"/>
  <c r="K17" i="651"/>
  <c r="K18" i="651"/>
  <c r="K19" i="651"/>
  <c r="K20" i="651"/>
  <c r="K21" i="651"/>
  <c r="K22" i="651"/>
  <c r="K23" i="651"/>
  <c r="K24" i="651"/>
  <c r="K25" i="651"/>
  <c r="K26" i="651"/>
  <c r="K27" i="651"/>
  <c r="K28" i="651"/>
  <c r="K29" i="651"/>
  <c r="K30" i="651"/>
  <c r="K31" i="651"/>
  <c r="M33" i="651"/>
  <c r="T36" i="651"/>
  <c r="U33" i="651"/>
  <c r="U34" i="651"/>
  <c r="U35" i="651"/>
  <c r="AI8" i="651"/>
  <c r="AK36" i="653" l="1"/>
  <c r="V36" i="651"/>
  <c r="AK36" i="651" s="1"/>
  <c r="U36" i="651"/>
  <c r="AI11" i="650" l="1"/>
  <c r="AJ12" i="650" s="1"/>
  <c r="S11" i="650"/>
  <c r="AU36" i="650"/>
  <c r="AS36" i="650"/>
  <c r="AT35" i="650"/>
  <c r="AJ35" i="650"/>
  <c r="X35" i="650"/>
  <c r="T35" i="650"/>
  <c r="V35" i="650" s="1"/>
  <c r="L35" i="650"/>
  <c r="M35" i="650" s="1"/>
  <c r="H35" i="650"/>
  <c r="E35" i="650"/>
  <c r="AT34" i="650"/>
  <c r="AJ34" i="650"/>
  <c r="X34" i="650"/>
  <c r="T34" i="650"/>
  <c r="V34" i="650" s="1"/>
  <c r="L34" i="650"/>
  <c r="M34" i="650" s="1"/>
  <c r="H34" i="650"/>
  <c r="E34" i="650"/>
  <c r="AZ33" i="650"/>
  <c r="AJ33" i="650"/>
  <c r="X33" i="650"/>
  <c r="T33" i="650"/>
  <c r="U33" i="650" s="1"/>
  <c r="L33" i="650"/>
  <c r="M33" i="650" s="1"/>
  <c r="H33" i="650"/>
  <c r="E33" i="650"/>
  <c r="AJ32" i="650"/>
  <c r="X32" i="650"/>
  <c r="T32" i="650"/>
  <c r="V32" i="650" s="1"/>
  <c r="L32" i="650"/>
  <c r="K32" i="650" s="1"/>
  <c r="H32" i="650"/>
  <c r="E32" i="650"/>
  <c r="AJ31" i="650"/>
  <c r="X31" i="650"/>
  <c r="T31" i="650"/>
  <c r="U31" i="650" s="1"/>
  <c r="L31" i="650"/>
  <c r="M31" i="650" s="1"/>
  <c r="H31" i="650"/>
  <c r="E31" i="650"/>
  <c r="AT30" i="650"/>
  <c r="AJ30" i="650"/>
  <c r="X30" i="650"/>
  <c r="T30" i="650"/>
  <c r="U30" i="650" s="1"/>
  <c r="L30" i="650"/>
  <c r="M30" i="650" s="1"/>
  <c r="H30" i="650"/>
  <c r="E30" i="650"/>
  <c r="AT29" i="650"/>
  <c r="X29" i="650"/>
  <c r="T29" i="650"/>
  <c r="U29" i="650" s="1"/>
  <c r="L29" i="650"/>
  <c r="M29" i="650" s="1"/>
  <c r="H29" i="650"/>
  <c r="AT28" i="650"/>
  <c r="AJ28" i="650"/>
  <c r="X28" i="650"/>
  <c r="T28" i="650"/>
  <c r="U28" i="650" s="1"/>
  <c r="L28" i="650"/>
  <c r="M28" i="650" s="1"/>
  <c r="H28" i="650"/>
  <c r="E28" i="650"/>
  <c r="AT27" i="650"/>
  <c r="AJ27" i="650"/>
  <c r="X27" i="650"/>
  <c r="T27" i="650"/>
  <c r="U27" i="650" s="1"/>
  <c r="L27" i="650"/>
  <c r="M27" i="650" s="1"/>
  <c r="H27" i="650"/>
  <c r="E27" i="650"/>
  <c r="AT26" i="650"/>
  <c r="AJ26" i="650"/>
  <c r="X26" i="650"/>
  <c r="T26" i="650"/>
  <c r="U26" i="650" s="1"/>
  <c r="L26" i="650"/>
  <c r="M26" i="650" s="1"/>
  <c r="H26" i="650"/>
  <c r="E26" i="650"/>
  <c r="AT25" i="650"/>
  <c r="AJ25" i="650"/>
  <c r="X25" i="650"/>
  <c r="T25" i="650"/>
  <c r="U25" i="650" s="1"/>
  <c r="L25" i="650"/>
  <c r="K25" i="650" s="1"/>
  <c r="H25" i="650"/>
  <c r="E25" i="650"/>
  <c r="AT24" i="650"/>
  <c r="AJ24" i="650"/>
  <c r="X24" i="650"/>
  <c r="T24" i="650"/>
  <c r="U24" i="650" s="1"/>
  <c r="L24" i="650"/>
  <c r="K24" i="650" s="1"/>
  <c r="H24" i="650"/>
  <c r="E24" i="650"/>
  <c r="AT23" i="650"/>
  <c r="AJ23" i="650"/>
  <c r="X23" i="650"/>
  <c r="T23" i="650"/>
  <c r="U23" i="650" s="1"/>
  <c r="L23" i="650"/>
  <c r="K23" i="650" s="1"/>
  <c r="H23" i="650"/>
  <c r="E23" i="650"/>
  <c r="AT22" i="650"/>
  <c r="AJ22" i="650"/>
  <c r="X22" i="650"/>
  <c r="T22" i="650"/>
  <c r="U22" i="650" s="1"/>
  <c r="L22" i="650"/>
  <c r="K22" i="650" s="1"/>
  <c r="H22" i="650"/>
  <c r="E22" i="650"/>
  <c r="AT21" i="650"/>
  <c r="AJ21" i="650"/>
  <c r="X21" i="650"/>
  <c r="T21" i="650"/>
  <c r="U21" i="650" s="1"/>
  <c r="L21" i="650"/>
  <c r="K21" i="650" s="1"/>
  <c r="H21" i="650"/>
  <c r="E21" i="650"/>
  <c r="AT20" i="650"/>
  <c r="AJ20" i="650"/>
  <c r="X20" i="650"/>
  <c r="T20" i="650"/>
  <c r="U20" i="650" s="1"/>
  <c r="L20" i="650"/>
  <c r="M20" i="650" s="1"/>
  <c r="H20" i="650"/>
  <c r="E20" i="650"/>
  <c r="AT19" i="650"/>
  <c r="AJ19" i="650"/>
  <c r="X19" i="650"/>
  <c r="T19" i="650"/>
  <c r="U19" i="650" s="1"/>
  <c r="L19" i="650"/>
  <c r="M19" i="650" s="1"/>
  <c r="H19" i="650"/>
  <c r="E19" i="650"/>
  <c r="AT18" i="650"/>
  <c r="AJ18" i="650"/>
  <c r="X18" i="650"/>
  <c r="T18" i="650"/>
  <c r="U18" i="650" s="1"/>
  <c r="L18" i="650"/>
  <c r="M18" i="650" s="1"/>
  <c r="H18" i="650"/>
  <c r="E18" i="650"/>
  <c r="AT17" i="650"/>
  <c r="AJ17" i="650"/>
  <c r="X17" i="650"/>
  <c r="T17" i="650"/>
  <c r="U17" i="650" s="1"/>
  <c r="L17" i="650"/>
  <c r="M17" i="650" s="1"/>
  <c r="H17" i="650"/>
  <c r="E17" i="650"/>
  <c r="AT16" i="650"/>
  <c r="AJ16" i="650"/>
  <c r="X16" i="650"/>
  <c r="T16" i="650"/>
  <c r="U16" i="650" s="1"/>
  <c r="L16" i="650"/>
  <c r="K16" i="650" s="1"/>
  <c r="H16" i="650"/>
  <c r="E16" i="650"/>
  <c r="AT15" i="650"/>
  <c r="AJ15" i="650"/>
  <c r="X15" i="650"/>
  <c r="T15" i="650"/>
  <c r="U15" i="650" s="1"/>
  <c r="L15" i="650"/>
  <c r="M15" i="650" s="1"/>
  <c r="H15" i="650"/>
  <c r="E15" i="650"/>
  <c r="AT14" i="650"/>
  <c r="AJ14" i="650"/>
  <c r="X14" i="650"/>
  <c r="T14" i="650"/>
  <c r="U14" i="650" s="1"/>
  <c r="L14" i="650"/>
  <c r="K14" i="650" s="1"/>
  <c r="H14" i="650"/>
  <c r="E14" i="650"/>
  <c r="AT13" i="650"/>
  <c r="AJ13" i="650"/>
  <c r="X13" i="650"/>
  <c r="T13" i="650"/>
  <c r="U13" i="650" s="1"/>
  <c r="L13" i="650"/>
  <c r="K13" i="650" s="1"/>
  <c r="H13" i="650"/>
  <c r="E13" i="650"/>
  <c r="AT12" i="650"/>
  <c r="X12" i="650"/>
  <c r="T12" i="650"/>
  <c r="L12" i="650"/>
  <c r="M12" i="650" s="1"/>
  <c r="H12" i="650"/>
  <c r="E12" i="650"/>
  <c r="AT36" i="650" l="1"/>
  <c r="V13" i="650"/>
  <c r="AK13" i="650" s="1"/>
  <c r="V14" i="650"/>
  <c r="AK14" i="650" s="1"/>
  <c r="V15" i="650"/>
  <c r="AK15" i="650" s="1"/>
  <c r="V16" i="650"/>
  <c r="AK16" i="650" s="1"/>
  <c r="V17" i="650"/>
  <c r="AK17" i="650" s="1"/>
  <c r="V18" i="650"/>
  <c r="AK18" i="650" s="1"/>
  <c r="V19" i="650"/>
  <c r="AK19" i="650" s="1"/>
  <c r="V20" i="650"/>
  <c r="AK20" i="650" s="1"/>
  <c r="V21" i="650"/>
  <c r="AK21" i="650" s="1"/>
  <c r="V22" i="650"/>
  <c r="AK22" i="650" s="1"/>
  <c r="V23" i="650"/>
  <c r="AK23" i="650" s="1"/>
  <c r="V24" i="650"/>
  <c r="AK24" i="650" s="1"/>
  <c r="V25" i="650"/>
  <c r="AK25" i="650" s="1"/>
  <c r="V26" i="650"/>
  <c r="AK26" i="650" s="1"/>
  <c r="V27" i="650"/>
  <c r="V28" i="650"/>
  <c r="AK28" i="650" s="1"/>
  <c r="V29" i="650"/>
  <c r="AK29" i="650" s="1"/>
  <c r="V30" i="650"/>
  <c r="AK30" i="650" s="1"/>
  <c r="V31" i="650"/>
  <c r="AK31" i="650" s="1"/>
  <c r="AK32" i="650"/>
  <c r="T36" i="650"/>
  <c r="V12" i="650"/>
  <c r="AK12" i="650" s="1"/>
  <c r="M32" i="650"/>
  <c r="K33" i="650"/>
  <c r="K34" i="650"/>
  <c r="K35" i="650"/>
  <c r="AJ36" i="650"/>
  <c r="AK34" i="650"/>
  <c r="AK35" i="650"/>
  <c r="M13" i="650"/>
  <c r="M14" i="650"/>
  <c r="M16" i="650"/>
  <c r="M21" i="650"/>
  <c r="M22" i="650"/>
  <c r="M23" i="650"/>
  <c r="M24" i="650"/>
  <c r="M25" i="650"/>
  <c r="AI8" i="650"/>
  <c r="U32" i="650"/>
  <c r="V33" i="650"/>
  <c r="AK33" i="650" s="1"/>
  <c r="K12" i="650"/>
  <c r="U12" i="650"/>
  <c r="K15" i="650"/>
  <c r="K17" i="650"/>
  <c r="K18" i="650"/>
  <c r="K19" i="650"/>
  <c r="K20" i="650"/>
  <c r="K26" i="650"/>
  <c r="K27" i="650"/>
  <c r="AK27" i="650"/>
  <c r="K28" i="650"/>
  <c r="K29" i="650"/>
  <c r="K30" i="650"/>
  <c r="K31" i="650"/>
  <c r="U34" i="650"/>
  <c r="U35" i="650"/>
  <c r="U36" i="650" l="1"/>
  <c r="V36" i="650"/>
  <c r="AK36" i="650" s="1"/>
  <c r="AI11" i="649" l="1"/>
  <c r="AJ12" i="649" s="1"/>
  <c r="S11" i="649"/>
  <c r="AU36" i="649"/>
  <c r="AS36" i="649"/>
  <c r="AT35" i="649"/>
  <c r="AJ35" i="649"/>
  <c r="X35" i="649"/>
  <c r="T35" i="649"/>
  <c r="V35" i="649" s="1"/>
  <c r="L35" i="649"/>
  <c r="M35" i="649" s="1"/>
  <c r="H35" i="649"/>
  <c r="E35" i="649"/>
  <c r="AT34" i="649"/>
  <c r="AJ34" i="649"/>
  <c r="X34" i="649"/>
  <c r="T34" i="649"/>
  <c r="V34" i="649" s="1"/>
  <c r="L34" i="649"/>
  <c r="M34" i="649" s="1"/>
  <c r="H34" i="649"/>
  <c r="E34" i="649"/>
  <c r="AZ33" i="649"/>
  <c r="AJ33" i="649"/>
  <c r="X33" i="649"/>
  <c r="T33" i="649"/>
  <c r="V33" i="649" s="1"/>
  <c r="L33" i="649"/>
  <c r="M33" i="649" s="1"/>
  <c r="H33" i="649"/>
  <c r="E33" i="649"/>
  <c r="AJ32" i="649"/>
  <c r="X32" i="649"/>
  <c r="T32" i="649"/>
  <c r="U32" i="649" s="1"/>
  <c r="L32" i="649"/>
  <c r="K32" i="649" s="1"/>
  <c r="H32" i="649"/>
  <c r="E32" i="649"/>
  <c r="AJ31" i="649"/>
  <c r="X31" i="649"/>
  <c r="T31" i="649"/>
  <c r="U31" i="649" s="1"/>
  <c r="L31" i="649"/>
  <c r="K31" i="649" s="1"/>
  <c r="H31" i="649"/>
  <c r="E31" i="649"/>
  <c r="AT30" i="649"/>
  <c r="AJ30" i="649"/>
  <c r="X30" i="649"/>
  <c r="T30" i="649"/>
  <c r="U30" i="649" s="1"/>
  <c r="L30" i="649"/>
  <c r="K30" i="649" s="1"/>
  <c r="H30" i="649"/>
  <c r="E30" i="649"/>
  <c r="AT29" i="649"/>
  <c r="AJ29" i="649"/>
  <c r="X29" i="649"/>
  <c r="T29" i="649"/>
  <c r="U29" i="649" s="1"/>
  <c r="L29" i="649"/>
  <c r="K29" i="649" s="1"/>
  <c r="H29" i="649"/>
  <c r="E29" i="649"/>
  <c r="AT28" i="649"/>
  <c r="AJ28" i="649"/>
  <c r="X28" i="649"/>
  <c r="T28" i="649"/>
  <c r="U28" i="649" s="1"/>
  <c r="L28" i="649"/>
  <c r="K28" i="649" s="1"/>
  <c r="H28" i="649"/>
  <c r="E28" i="649"/>
  <c r="AT27" i="649"/>
  <c r="AJ27" i="649"/>
  <c r="X27" i="649"/>
  <c r="T27" i="649"/>
  <c r="U27" i="649" s="1"/>
  <c r="L27" i="649"/>
  <c r="K27" i="649" s="1"/>
  <c r="H27" i="649"/>
  <c r="E27" i="649"/>
  <c r="AT26" i="649"/>
  <c r="AJ26" i="649"/>
  <c r="X26" i="649"/>
  <c r="T26" i="649"/>
  <c r="U26" i="649" s="1"/>
  <c r="L26" i="649"/>
  <c r="K26" i="649" s="1"/>
  <c r="H26" i="649"/>
  <c r="E26" i="649"/>
  <c r="AT25" i="649"/>
  <c r="AJ25" i="649"/>
  <c r="X25" i="649"/>
  <c r="T25" i="649"/>
  <c r="U25" i="649" s="1"/>
  <c r="L25" i="649"/>
  <c r="K25" i="649" s="1"/>
  <c r="H25" i="649"/>
  <c r="E25" i="649"/>
  <c r="AT24" i="649"/>
  <c r="AJ24" i="649"/>
  <c r="X24" i="649"/>
  <c r="T24" i="649"/>
  <c r="U24" i="649" s="1"/>
  <c r="L24" i="649"/>
  <c r="K24" i="649" s="1"/>
  <c r="H24" i="649"/>
  <c r="E24" i="649"/>
  <c r="AT23" i="649"/>
  <c r="AJ23" i="649"/>
  <c r="X23" i="649"/>
  <c r="T23" i="649"/>
  <c r="U23" i="649" s="1"/>
  <c r="L23" i="649"/>
  <c r="K23" i="649" s="1"/>
  <c r="H23" i="649"/>
  <c r="E23" i="649"/>
  <c r="AT22" i="649"/>
  <c r="AJ22" i="649"/>
  <c r="X22" i="649"/>
  <c r="T22" i="649"/>
  <c r="U22" i="649" s="1"/>
  <c r="L22" i="649"/>
  <c r="K22" i="649" s="1"/>
  <c r="H22" i="649"/>
  <c r="E22" i="649"/>
  <c r="AT21" i="649"/>
  <c r="AJ21" i="649"/>
  <c r="X21" i="649"/>
  <c r="T21" i="649"/>
  <c r="U21" i="649" s="1"/>
  <c r="L21" i="649"/>
  <c r="K21" i="649" s="1"/>
  <c r="H21" i="649"/>
  <c r="E21" i="649"/>
  <c r="AT20" i="649"/>
  <c r="AJ20" i="649"/>
  <c r="X20" i="649"/>
  <c r="T20" i="649"/>
  <c r="U20" i="649" s="1"/>
  <c r="L20" i="649"/>
  <c r="K20" i="649" s="1"/>
  <c r="H20" i="649"/>
  <c r="E20" i="649"/>
  <c r="AT19" i="649"/>
  <c r="AJ19" i="649"/>
  <c r="X19" i="649"/>
  <c r="T19" i="649"/>
  <c r="U19" i="649" s="1"/>
  <c r="L19" i="649"/>
  <c r="K19" i="649" s="1"/>
  <c r="H19" i="649"/>
  <c r="E19" i="649"/>
  <c r="AT18" i="649"/>
  <c r="AJ18" i="649"/>
  <c r="X18" i="649"/>
  <c r="T18" i="649"/>
  <c r="U18" i="649" s="1"/>
  <c r="L18" i="649"/>
  <c r="K18" i="649" s="1"/>
  <c r="H18" i="649"/>
  <c r="E18" i="649"/>
  <c r="AT17" i="649"/>
  <c r="AJ17" i="649"/>
  <c r="X17" i="649"/>
  <c r="T17" i="649"/>
  <c r="U17" i="649" s="1"/>
  <c r="L17" i="649"/>
  <c r="K17" i="649" s="1"/>
  <c r="H17" i="649"/>
  <c r="E17" i="649"/>
  <c r="AT16" i="649"/>
  <c r="AJ16" i="649"/>
  <c r="X16" i="649"/>
  <c r="T16" i="649"/>
  <c r="U16" i="649" s="1"/>
  <c r="L16" i="649"/>
  <c r="K16" i="649" s="1"/>
  <c r="H16" i="649"/>
  <c r="E16" i="649"/>
  <c r="AT15" i="649"/>
  <c r="AJ15" i="649"/>
  <c r="X15" i="649"/>
  <c r="T15" i="649"/>
  <c r="U15" i="649" s="1"/>
  <c r="L15" i="649"/>
  <c r="K15" i="649" s="1"/>
  <c r="H15" i="649"/>
  <c r="E15" i="649"/>
  <c r="AT14" i="649"/>
  <c r="AJ14" i="649"/>
  <c r="X14" i="649"/>
  <c r="T14" i="649"/>
  <c r="U14" i="649" s="1"/>
  <c r="L14" i="649"/>
  <c r="K14" i="649" s="1"/>
  <c r="H14" i="649"/>
  <c r="E14" i="649"/>
  <c r="AT13" i="649"/>
  <c r="AJ13" i="649"/>
  <c r="X13" i="649"/>
  <c r="T13" i="649"/>
  <c r="U13" i="649" s="1"/>
  <c r="L13" i="649"/>
  <c r="K13" i="649" s="1"/>
  <c r="H13" i="649"/>
  <c r="E13" i="649"/>
  <c r="AT12" i="649"/>
  <c r="X12" i="649"/>
  <c r="T12" i="649"/>
  <c r="L12" i="649"/>
  <c r="K12" i="649" s="1"/>
  <c r="H12" i="649"/>
  <c r="E12" i="649"/>
  <c r="AI11" i="648"/>
  <c r="S11" i="648"/>
  <c r="AU36" i="648"/>
  <c r="AS36" i="648"/>
  <c r="AT35" i="648"/>
  <c r="AJ35" i="648"/>
  <c r="X35" i="648"/>
  <c r="T35" i="648"/>
  <c r="V35" i="648" s="1"/>
  <c r="L35" i="648"/>
  <c r="K35" i="648" s="1"/>
  <c r="H35" i="648"/>
  <c r="E35" i="648"/>
  <c r="AT34" i="648"/>
  <c r="AJ34" i="648"/>
  <c r="X34" i="648"/>
  <c r="T34" i="648"/>
  <c r="V34" i="648" s="1"/>
  <c r="L34" i="648"/>
  <c r="K34" i="648" s="1"/>
  <c r="H34" i="648"/>
  <c r="E34" i="648"/>
  <c r="AZ33" i="648"/>
  <c r="AJ33" i="648"/>
  <c r="X33" i="648"/>
  <c r="T33" i="648"/>
  <c r="V33" i="648" s="1"/>
  <c r="L33" i="648"/>
  <c r="K33" i="648" s="1"/>
  <c r="H33" i="648"/>
  <c r="E33" i="648"/>
  <c r="AJ32" i="648"/>
  <c r="X32" i="648"/>
  <c r="T32" i="648"/>
  <c r="V32" i="648" s="1"/>
  <c r="L32" i="648"/>
  <c r="M32" i="648" s="1"/>
  <c r="H32" i="648"/>
  <c r="E32" i="648"/>
  <c r="AJ31" i="648"/>
  <c r="X31" i="648"/>
  <c r="T31" i="648"/>
  <c r="V31" i="648" s="1"/>
  <c r="L31" i="648"/>
  <c r="K31" i="648" s="1"/>
  <c r="H31" i="648"/>
  <c r="E31" i="648"/>
  <c r="AT30" i="648"/>
  <c r="AJ30" i="648"/>
  <c r="X30" i="648"/>
  <c r="T30" i="648"/>
  <c r="V30" i="648" s="1"/>
  <c r="L30" i="648"/>
  <c r="M30" i="648" s="1"/>
  <c r="H30" i="648"/>
  <c r="E30" i="648"/>
  <c r="AT29" i="648"/>
  <c r="AJ29" i="648"/>
  <c r="X29" i="648"/>
  <c r="T29" i="648"/>
  <c r="V29" i="648" s="1"/>
  <c r="L29" i="648"/>
  <c r="M29" i="648" s="1"/>
  <c r="H29" i="648"/>
  <c r="E29" i="648"/>
  <c r="AT28" i="648"/>
  <c r="AJ28" i="648"/>
  <c r="X28" i="648"/>
  <c r="T28" i="648"/>
  <c r="V28" i="648" s="1"/>
  <c r="L28" i="648"/>
  <c r="K28" i="648" s="1"/>
  <c r="H28" i="648"/>
  <c r="E28" i="648"/>
  <c r="AT27" i="648"/>
  <c r="AJ27" i="648"/>
  <c r="X27" i="648"/>
  <c r="T27" i="648"/>
  <c r="V27" i="648" s="1"/>
  <c r="L27" i="648"/>
  <c r="K27" i="648" s="1"/>
  <c r="H27" i="648"/>
  <c r="E27" i="648"/>
  <c r="AT26" i="648"/>
  <c r="AJ26" i="648"/>
  <c r="X26" i="648"/>
  <c r="T26" i="648"/>
  <c r="V26" i="648" s="1"/>
  <c r="L26" i="648"/>
  <c r="M26" i="648" s="1"/>
  <c r="H26" i="648"/>
  <c r="E26" i="648"/>
  <c r="AT25" i="648"/>
  <c r="AJ25" i="648"/>
  <c r="X25" i="648"/>
  <c r="T25" i="648"/>
  <c r="V25" i="648" s="1"/>
  <c r="L25" i="648"/>
  <c r="M25" i="648" s="1"/>
  <c r="H25" i="648"/>
  <c r="E25" i="648"/>
  <c r="AT24" i="648"/>
  <c r="AJ24" i="648"/>
  <c r="X24" i="648"/>
  <c r="T24" i="648"/>
  <c r="V24" i="648" s="1"/>
  <c r="L24" i="648"/>
  <c r="M24" i="648" s="1"/>
  <c r="H24" i="648"/>
  <c r="E24" i="648"/>
  <c r="AT23" i="648"/>
  <c r="AJ23" i="648"/>
  <c r="X23" i="648"/>
  <c r="T23" i="648"/>
  <c r="V23" i="648" s="1"/>
  <c r="L23" i="648"/>
  <c r="K23" i="648" s="1"/>
  <c r="H23" i="648"/>
  <c r="E23" i="648"/>
  <c r="AT22" i="648"/>
  <c r="AJ22" i="648"/>
  <c r="X22" i="648"/>
  <c r="T22" i="648"/>
  <c r="V22" i="648" s="1"/>
  <c r="L22" i="648"/>
  <c r="M22" i="648" s="1"/>
  <c r="H22" i="648"/>
  <c r="E22" i="648"/>
  <c r="AT21" i="648"/>
  <c r="AJ21" i="648"/>
  <c r="X21" i="648"/>
  <c r="T21" i="648"/>
  <c r="V21" i="648" s="1"/>
  <c r="L21" i="648"/>
  <c r="M21" i="648" s="1"/>
  <c r="H21" i="648"/>
  <c r="E21" i="648"/>
  <c r="AT20" i="648"/>
  <c r="AJ20" i="648"/>
  <c r="X20" i="648"/>
  <c r="T20" i="648"/>
  <c r="V20" i="648" s="1"/>
  <c r="L20" i="648"/>
  <c r="M20" i="648" s="1"/>
  <c r="H20" i="648"/>
  <c r="E20" i="648"/>
  <c r="AT19" i="648"/>
  <c r="AJ19" i="648"/>
  <c r="X19" i="648"/>
  <c r="T19" i="648"/>
  <c r="V19" i="648" s="1"/>
  <c r="L19" i="648"/>
  <c r="K19" i="648" s="1"/>
  <c r="H19" i="648"/>
  <c r="E19" i="648"/>
  <c r="AT18" i="648"/>
  <c r="AJ18" i="648"/>
  <c r="X18" i="648"/>
  <c r="T18" i="648"/>
  <c r="V18" i="648" s="1"/>
  <c r="L18" i="648"/>
  <c r="M18" i="648" s="1"/>
  <c r="H18" i="648"/>
  <c r="E18" i="648"/>
  <c r="AT17" i="648"/>
  <c r="AJ17" i="648"/>
  <c r="X17" i="648"/>
  <c r="T17" i="648"/>
  <c r="V17" i="648" s="1"/>
  <c r="L17" i="648"/>
  <c r="M17" i="648" s="1"/>
  <c r="H17" i="648"/>
  <c r="E17" i="648"/>
  <c r="AT16" i="648"/>
  <c r="AJ16" i="648"/>
  <c r="X16" i="648"/>
  <c r="T16" i="648"/>
  <c r="V16" i="648" s="1"/>
  <c r="L16" i="648"/>
  <c r="M16" i="648" s="1"/>
  <c r="H16" i="648"/>
  <c r="E16" i="648"/>
  <c r="AT15" i="648"/>
  <c r="AJ15" i="648"/>
  <c r="X15" i="648"/>
  <c r="T15" i="648"/>
  <c r="V15" i="648" s="1"/>
  <c r="L15" i="648"/>
  <c r="K15" i="648" s="1"/>
  <c r="H15" i="648"/>
  <c r="E15" i="648"/>
  <c r="AT14" i="648"/>
  <c r="AJ14" i="648"/>
  <c r="X14" i="648"/>
  <c r="T14" i="648"/>
  <c r="V14" i="648" s="1"/>
  <c r="L14" i="648"/>
  <c r="M14" i="648" s="1"/>
  <c r="H14" i="648"/>
  <c r="E14" i="648"/>
  <c r="AT13" i="648"/>
  <c r="AJ13" i="648"/>
  <c r="X13" i="648"/>
  <c r="T13" i="648"/>
  <c r="V13" i="648" s="1"/>
  <c r="L13" i="648"/>
  <c r="M13" i="648" s="1"/>
  <c r="H13" i="648"/>
  <c r="E13" i="648"/>
  <c r="AT12" i="648"/>
  <c r="AJ12" i="648"/>
  <c r="X12" i="648"/>
  <c r="T12" i="648"/>
  <c r="V12" i="648" s="1"/>
  <c r="L12" i="648"/>
  <c r="M12" i="648" s="1"/>
  <c r="H12" i="648"/>
  <c r="E12" i="648"/>
  <c r="AI8" i="648"/>
  <c r="AI11" i="647"/>
  <c r="AJ12" i="647" s="1"/>
  <c r="S11" i="647"/>
  <c r="AU36" i="647"/>
  <c r="AS36" i="647"/>
  <c r="AT35" i="647"/>
  <c r="AJ35" i="647"/>
  <c r="X35" i="647"/>
  <c r="T35" i="647"/>
  <c r="U35" i="647" s="1"/>
  <c r="L35" i="647"/>
  <c r="K35" i="647" s="1"/>
  <c r="H35" i="647"/>
  <c r="E35" i="647"/>
  <c r="AT34" i="647"/>
  <c r="AJ34" i="647"/>
  <c r="X34" i="647"/>
  <c r="T34" i="647"/>
  <c r="U34" i="647" s="1"/>
  <c r="L34" i="647"/>
  <c r="K34" i="647" s="1"/>
  <c r="H34" i="647"/>
  <c r="E34" i="647"/>
  <c r="AZ33" i="647"/>
  <c r="AJ33" i="647"/>
  <c r="X33" i="647"/>
  <c r="T33" i="647"/>
  <c r="U33" i="647" s="1"/>
  <c r="L33" i="647"/>
  <c r="K33" i="647" s="1"/>
  <c r="H33" i="647"/>
  <c r="E33" i="647"/>
  <c r="AJ32" i="647"/>
  <c r="X32" i="647"/>
  <c r="T32" i="647"/>
  <c r="V32" i="647" s="1"/>
  <c r="L32" i="647"/>
  <c r="M32" i="647" s="1"/>
  <c r="H32" i="647"/>
  <c r="E32" i="647"/>
  <c r="AJ31" i="647"/>
  <c r="X31" i="647"/>
  <c r="T31" i="647"/>
  <c r="U31" i="647" s="1"/>
  <c r="L31" i="647"/>
  <c r="M31" i="647" s="1"/>
  <c r="H31" i="647"/>
  <c r="E31" i="647"/>
  <c r="AT30" i="647"/>
  <c r="AJ30" i="647"/>
  <c r="X30" i="647"/>
  <c r="T30" i="647"/>
  <c r="U30" i="647" s="1"/>
  <c r="L30" i="647"/>
  <c r="M30" i="647" s="1"/>
  <c r="H30" i="647"/>
  <c r="E30" i="647"/>
  <c r="AT29" i="647"/>
  <c r="AJ29" i="647"/>
  <c r="X29" i="647"/>
  <c r="T29" i="647"/>
  <c r="U29" i="647" s="1"/>
  <c r="L29" i="647"/>
  <c r="M29" i="647" s="1"/>
  <c r="H29" i="647"/>
  <c r="E29" i="647"/>
  <c r="AT28" i="647"/>
  <c r="AJ28" i="647"/>
  <c r="X28" i="647"/>
  <c r="T28" i="647"/>
  <c r="U28" i="647" s="1"/>
  <c r="L28" i="647"/>
  <c r="M28" i="647" s="1"/>
  <c r="H28" i="647"/>
  <c r="E28" i="647"/>
  <c r="AT27" i="647"/>
  <c r="AJ27" i="647"/>
  <c r="X27" i="647"/>
  <c r="T27" i="647"/>
  <c r="V27" i="647" s="1"/>
  <c r="L27" i="647"/>
  <c r="K27" i="647" s="1"/>
  <c r="H27" i="647"/>
  <c r="E27" i="647"/>
  <c r="AT26" i="647"/>
  <c r="AJ26" i="647"/>
  <c r="X26" i="647"/>
  <c r="T26" i="647"/>
  <c r="U26" i="647" s="1"/>
  <c r="L26" i="647"/>
  <c r="K26" i="647" s="1"/>
  <c r="H26" i="647"/>
  <c r="E26" i="647"/>
  <c r="AT25" i="647"/>
  <c r="AJ25" i="647"/>
  <c r="X25" i="647"/>
  <c r="T25" i="647"/>
  <c r="U25" i="647" s="1"/>
  <c r="L25" i="647"/>
  <c r="K25" i="647" s="1"/>
  <c r="H25" i="647"/>
  <c r="E25" i="647"/>
  <c r="AT24" i="647"/>
  <c r="AJ24" i="647"/>
  <c r="X24" i="647"/>
  <c r="T24" i="647"/>
  <c r="U24" i="647" s="1"/>
  <c r="L24" i="647"/>
  <c r="K24" i="647" s="1"/>
  <c r="H24" i="647"/>
  <c r="E24" i="647"/>
  <c r="AT23" i="647"/>
  <c r="AJ23" i="647"/>
  <c r="X23" i="647"/>
  <c r="T23" i="647"/>
  <c r="U23" i="647" s="1"/>
  <c r="L23" i="647"/>
  <c r="K23" i="647" s="1"/>
  <c r="H23" i="647"/>
  <c r="E23" i="647"/>
  <c r="AT22" i="647"/>
  <c r="AJ22" i="647"/>
  <c r="X22" i="647"/>
  <c r="T22" i="647"/>
  <c r="U22" i="647" s="1"/>
  <c r="L22" i="647"/>
  <c r="K22" i="647" s="1"/>
  <c r="H22" i="647"/>
  <c r="E22" i="647"/>
  <c r="AT21" i="647"/>
  <c r="AJ21" i="647"/>
  <c r="X21" i="647"/>
  <c r="T21" i="647"/>
  <c r="U21" i="647" s="1"/>
  <c r="L21" i="647"/>
  <c r="K21" i="647" s="1"/>
  <c r="H21" i="647"/>
  <c r="E21" i="647"/>
  <c r="AT20" i="647"/>
  <c r="AJ20" i="647"/>
  <c r="X20" i="647"/>
  <c r="T20" i="647"/>
  <c r="U20" i="647" s="1"/>
  <c r="L20" i="647"/>
  <c r="K20" i="647" s="1"/>
  <c r="H20" i="647"/>
  <c r="E20" i="647"/>
  <c r="AT19" i="647"/>
  <c r="AJ19" i="647"/>
  <c r="X19" i="647"/>
  <c r="T19" i="647"/>
  <c r="U19" i="647" s="1"/>
  <c r="L19" i="647"/>
  <c r="K19" i="647" s="1"/>
  <c r="H19" i="647"/>
  <c r="E19" i="647"/>
  <c r="AT18" i="647"/>
  <c r="AJ18" i="647"/>
  <c r="X18" i="647"/>
  <c r="T18" i="647"/>
  <c r="U18" i="647" s="1"/>
  <c r="L18" i="647"/>
  <c r="K18" i="647" s="1"/>
  <c r="H18" i="647"/>
  <c r="E18" i="647"/>
  <c r="AT17" i="647"/>
  <c r="AJ17" i="647"/>
  <c r="X17" i="647"/>
  <c r="T17" i="647"/>
  <c r="U17" i="647" s="1"/>
  <c r="L17" i="647"/>
  <c r="K17" i="647" s="1"/>
  <c r="H17" i="647"/>
  <c r="E17" i="647"/>
  <c r="AT16" i="647"/>
  <c r="AJ16" i="647"/>
  <c r="X16" i="647"/>
  <c r="T16" i="647"/>
  <c r="U16" i="647" s="1"/>
  <c r="L16" i="647"/>
  <c r="K16" i="647" s="1"/>
  <c r="H16" i="647"/>
  <c r="E16" i="647"/>
  <c r="AT15" i="647"/>
  <c r="AJ15" i="647"/>
  <c r="X15" i="647"/>
  <c r="T15" i="647"/>
  <c r="U15" i="647" s="1"/>
  <c r="L15" i="647"/>
  <c r="K15" i="647" s="1"/>
  <c r="H15" i="647"/>
  <c r="E15" i="647"/>
  <c r="AT14" i="647"/>
  <c r="AJ14" i="647"/>
  <c r="X14" i="647"/>
  <c r="T14" i="647"/>
  <c r="U14" i="647" s="1"/>
  <c r="L14" i="647"/>
  <c r="K14" i="647" s="1"/>
  <c r="H14" i="647"/>
  <c r="E14" i="647"/>
  <c r="AT13" i="647"/>
  <c r="AJ13" i="647"/>
  <c r="X13" i="647"/>
  <c r="T13" i="647"/>
  <c r="U13" i="647" s="1"/>
  <c r="L13" i="647"/>
  <c r="K13" i="647" s="1"/>
  <c r="H13" i="647"/>
  <c r="E13" i="647"/>
  <c r="AT12" i="647"/>
  <c r="X12" i="647"/>
  <c r="T12" i="647"/>
  <c r="L12" i="647"/>
  <c r="K12" i="647" s="1"/>
  <c r="H12" i="647"/>
  <c r="E12" i="647"/>
  <c r="K16" i="648" l="1"/>
  <c r="M28" i="648"/>
  <c r="K32" i="647"/>
  <c r="K14" i="648"/>
  <c r="AT36" i="647"/>
  <c r="AT36" i="648"/>
  <c r="AT36" i="649"/>
  <c r="M32" i="649"/>
  <c r="K33" i="649"/>
  <c r="AK33" i="649"/>
  <c r="M28" i="649"/>
  <c r="M24" i="649"/>
  <c r="M20" i="649"/>
  <c r="M16" i="649"/>
  <c r="AK35" i="649"/>
  <c r="AK34" i="649"/>
  <c r="V13" i="649"/>
  <c r="AK13" i="649" s="1"/>
  <c r="V14" i="649"/>
  <c r="AK14" i="649" s="1"/>
  <c r="V15" i="649"/>
  <c r="AK15" i="649" s="1"/>
  <c r="V28" i="649"/>
  <c r="AK28" i="649" s="1"/>
  <c r="V29" i="649"/>
  <c r="AK29" i="649" s="1"/>
  <c r="V30" i="649"/>
  <c r="AK30" i="649" s="1"/>
  <c r="V31" i="649"/>
  <c r="AK31" i="649" s="1"/>
  <c r="U33" i="649"/>
  <c r="U34" i="649"/>
  <c r="U35" i="649"/>
  <c r="V20" i="649"/>
  <c r="AK20" i="649" s="1"/>
  <c r="V21" i="649"/>
  <c r="AK21" i="649" s="1"/>
  <c r="V22" i="649"/>
  <c r="AK22" i="649" s="1"/>
  <c r="V23" i="649"/>
  <c r="AK23" i="649" s="1"/>
  <c r="V24" i="649"/>
  <c r="AK24" i="649" s="1"/>
  <c r="V25" i="649"/>
  <c r="V26" i="649"/>
  <c r="AK26" i="649" s="1"/>
  <c r="V27" i="649"/>
  <c r="AK27" i="649" s="1"/>
  <c r="T36" i="649"/>
  <c r="V16" i="649"/>
  <c r="AK16" i="649" s="1"/>
  <c r="V17" i="649"/>
  <c r="AK17" i="649" s="1"/>
  <c r="V18" i="649"/>
  <c r="AK18" i="649" s="1"/>
  <c r="V19" i="649"/>
  <c r="AK19" i="649" s="1"/>
  <c r="AK25" i="649"/>
  <c r="V12" i="649"/>
  <c r="AK12" i="649" s="1"/>
  <c r="M12" i="649"/>
  <c r="M14" i="649"/>
  <c r="M22" i="649"/>
  <c r="M30" i="649"/>
  <c r="M18" i="649"/>
  <c r="M26" i="649"/>
  <c r="M15" i="649"/>
  <c r="M19" i="649"/>
  <c r="M23" i="649"/>
  <c r="M27" i="649"/>
  <c r="M31" i="649"/>
  <c r="K34" i="649"/>
  <c r="M13" i="649"/>
  <c r="M17" i="649"/>
  <c r="M21" i="649"/>
  <c r="M25" i="649"/>
  <c r="M29" i="649"/>
  <c r="K35" i="649"/>
  <c r="AJ36" i="649"/>
  <c r="U12" i="649"/>
  <c r="V32" i="649"/>
  <c r="AK32" i="649" s="1"/>
  <c r="AI8" i="649"/>
  <c r="AK33" i="648"/>
  <c r="K30" i="648"/>
  <c r="AK30" i="648"/>
  <c r="AJ36" i="648"/>
  <c r="K12" i="648"/>
  <c r="AK32" i="648"/>
  <c r="AK35" i="648"/>
  <c r="AK34" i="648"/>
  <c r="U32" i="648"/>
  <c r="U34" i="648"/>
  <c r="AK28" i="648"/>
  <c r="AK13" i="648"/>
  <c r="AK17" i="648"/>
  <c r="AK21" i="648"/>
  <c r="AK25" i="648"/>
  <c r="U35" i="648"/>
  <c r="AK14" i="648"/>
  <c r="U33" i="648"/>
  <c r="AK18" i="648"/>
  <c r="AK22" i="648"/>
  <c r="AK26" i="648"/>
  <c r="K20" i="648"/>
  <c r="K22" i="648"/>
  <c r="K24" i="648"/>
  <c r="K26" i="648"/>
  <c r="K13" i="648"/>
  <c r="M15" i="648"/>
  <c r="K17" i="648"/>
  <c r="M19" i="648"/>
  <c r="K21" i="648"/>
  <c r="M23" i="648"/>
  <c r="K25" i="648"/>
  <c r="M27" i="648"/>
  <c r="K29" i="648"/>
  <c r="M31" i="648"/>
  <c r="K18" i="648"/>
  <c r="K32" i="648"/>
  <c r="M34" i="648"/>
  <c r="AK16" i="648"/>
  <c r="AK20" i="648"/>
  <c r="AK24" i="648"/>
  <c r="AK29" i="648"/>
  <c r="AK15" i="648"/>
  <c r="AK19" i="648"/>
  <c r="AK23" i="648"/>
  <c r="AK31" i="648"/>
  <c r="U12" i="648"/>
  <c r="AK12" i="648"/>
  <c r="U13" i="648"/>
  <c r="U14" i="648"/>
  <c r="U15" i="648"/>
  <c r="U16" i="648"/>
  <c r="U17" i="648"/>
  <c r="U18" i="648"/>
  <c r="U19" i="648"/>
  <c r="U20" i="648"/>
  <c r="U21" i="648"/>
  <c r="U22" i="648"/>
  <c r="U23" i="648"/>
  <c r="U24" i="648"/>
  <c r="U25" i="648"/>
  <c r="U26" i="648"/>
  <c r="U27" i="648"/>
  <c r="AK27" i="648"/>
  <c r="U28" i="648"/>
  <c r="U29" i="648"/>
  <c r="U30" i="648"/>
  <c r="U31" i="648"/>
  <c r="M33" i="648"/>
  <c r="M35" i="648"/>
  <c r="T36" i="648"/>
  <c r="V35" i="647"/>
  <c r="V34" i="647"/>
  <c r="V33" i="647"/>
  <c r="AK32" i="647"/>
  <c r="M27" i="647"/>
  <c r="V13" i="647"/>
  <c r="AK13" i="647" s="1"/>
  <c r="V14" i="647"/>
  <c r="AK14" i="647" s="1"/>
  <c r="V16" i="647"/>
  <c r="AK16" i="647" s="1"/>
  <c r="V19" i="647"/>
  <c r="AK19" i="647" s="1"/>
  <c r="V21" i="647"/>
  <c r="AK21" i="647" s="1"/>
  <c r="V28" i="647"/>
  <c r="AK28" i="647" s="1"/>
  <c r="V29" i="647"/>
  <c r="AK29" i="647" s="1"/>
  <c r="V31" i="647"/>
  <c r="AK31" i="647" s="1"/>
  <c r="V15" i="647"/>
  <c r="AK15" i="647" s="1"/>
  <c r="V17" i="647"/>
  <c r="AK17" i="647" s="1"/>
  <c r="V18" i="647"/>
  <c r="AK18" i="647" s="1"/>
  <c r="V20" i="647"/>
  <c r="AK20" i="647" s="1"/>
  <c r="V22" i="647"/>
  <c r="AK22" i="647" s="1"/>
  <c r="V23" i="647"/>
  <c r="AK23" i="647" s="1"/>
  <c r="V24" i="647"/>
  <c r="AK24" i="647" s="1"/>
  <c r="V25" i="647"/>
  <c r="AK25" i="647" s="1"/>
  <c r="V26" i="647"/>
  <c r="AK26" i="647" s="1"/>
  <c r="V30" i="647"/>
  <c r="AK30" i="647" s="1"/>
  <c r="AK34" i="647"/>
  <c r="T36" i="647"/>
  <c r="U32" i="647"/>
  <c r="AK33" i="647"/>
  <c r="AK35" i="647"/>
  <c r="V12" i="647"/>
  <c r="AK12" i="647" s="1"/>
  <c r="M12" i="647"/>
  <c r="M15" i="647"/>
  <c r="M19" i="647"/>
  <c r="M23" i="647"/>
  <c r="M20" i="647"/>
  <c r="M24" i="647"/>
  <c r="M13" i="647"/>
  <c r="M17" i="647"/>
  <c r="M21" i="647"/>
  <c r="M25" i="647"/>
  <c r="M14" i="647"/>
  <c r="M18" i="647"/>
  <c r="M22" i="647"/>
  <c r="M26" i="647"/>
  <c r="M16" i="647"/>
  <c r="AJ36" i="647"/>
  <c r="AI8" i="647"/>
  <c r="U12" i="647"/>
  <c r="U27" i="647"/>
  <c r="AK27" i="647"/>
  <c r="K28" i="647"/>
  <c r="K29" i="647"/>
  <c r="K30" i="647"/>
  <c r="K31" i="647"/>
  <c r="M33" i="647"/>
  <c r="M34" i="647"/>
  <c r="M35" i="647"/>
  <c r="V36" i="649" l="1"/>
  <c r="AK36" i="649" s="1"/>
  <c r="U36" i="649"/>
  <c r="V36" i="648"/>
  <c r="AK36" i="648" s="1"/>
  <c r="U36" i="648"/>
  <c r="V36" i="647"/>
  <c r="AK36" i="647" s="1"/>
  <c r="U36" i="647"/>
  <c r="AI11" i="645" l="1"/>
  <c r="AJ12" i="645" s="1"/>
  <c r="S11" i="645"/>
  <c r="T12" i="645" s="1"/>
  <c r="AU36" i="645"/>
  <c r="AS36" i="645"/>
  <c r="AT35" i="645"/>
  <c r="AJ35" i="645"/>
  <c r="X35" i="645"/>
  <c r="T35" i="645"/>
  <c r="V35" i="645" s="1"/>
  <c r="L35" i="645"/>
  <c r="K35" i="645" s="1"/>
  <c r="H35" i="645"/>
  <c r="E35" i="645"/>
  <c r="AT34" i="645"/>
  <c r="AJ34" i="645"/>
  <c r="X34" i="645"/>
  <c r="T34" i="645"/>
  <c r="V34" i="645" s="1"/>
  <c r="L34" i="645"/>
  <c r="K34" i="645" s="1"/>
  <c r="H34" i="645"/>
  <c r="E34" i="645"/>
  <c r="AZ33" i="645"/>
  <c r="AJ33" i="645"/>
  <c r="X33" i="645"/>
  <c r="T33" i="645"/>
  <c r="V33" i="645" s="1"/>
  <c r="L33" i="645"/>
  <c r="K33" i="645" s="1"/>
  <c r="H33" i="645"/>
  <c r="E33" i="645"/>
  <c r="AJ32" i="645"/>
  <c r="X32" i="645"/>
  <c r="T32" i="645"/>
  <c r="U32" i="645" s="1"/>
  <c r="L32" i="645"/>
  <c r="K32" i="645" s="1"/>
  <c r="H32" i="645"/>
  <c r="E32" i="645"/>
  <c r="AJ31" i="645"/>
  <c r="X31" i="645"/>
  <c r="T31" i="645"/>
  <c r="U31" i="645" s="1"/>
  <c r="L31" i="645"/>
  <c r="M31" i="645" s="1"/>
  <c r="H31" i="645"/>
  <c r="E31" i="645"/>
  <c r="AT30" i="645"/>
  <c r="AJ30" i="645"/>
  <c r="X30" i="645"/>
  <c r="T30" i="645"/>
  <c r="V30" i="645" s="1"/>
  <c r="L30" i="645"/>
  <c r="M30" i="645" s="1"/>
  <c r="H30" i="645"/>
  <c r="E30" i="645"/>
  <c r="AT29" i="645"/>
  <c r="AJ29" i="645"/>
  <c r="X29" i="645"/>
  <c r="T29" i="645"/>
  <c r="U29" i="645" s="1"/>
  <c r="L29" i="645"/>
  <c r="M29" i="645" s="1"/>
  <c r="H29" i="645"/>
  <c r="E29" i="645"/>
  <c r="AT28" i="645"/>
  <c r="AJ28" i="645"/>
  <c r="X28" i="645"/>
  <c r="T28" i="645"/>
  <c r="U28" i="645" s="1"/>
  <c r="L28" i="645"/>
  <c r="M28" i="645" s="1"/>
  <c r="H28" i="645"/>
  <c r="E28" i="645"/>
  <c r="AT27" i="645"/>
  <c r="AJ27" i="645"/>
  <c r="X27" i="645"/>
  <c r="T27" i="645"/>
  <c r="U27" i="645" s="1"/>
  <c r="L27" i="645"/>
  <c r="M27" i="645" s="1"/>
  <c r="H27" i="645"/>
  <c r="E27" i="645"/>
  <c r="AT26" i="645"/>
  <c r="AJ26" i="645"/>
  <c r="X26" i="645"/>
  <c r="T26" i="645"/>
  <c r="V26" i="645" s="1"/>
  <c r="L26" i="645"/>
  <c r="M26" i="645" s="1"/>
  <c r="H26" i="645"/>
  <c r="E26" i="645"/>
  <c r="AT25" i="645"/>
  <c r="AJ25" i="645"/>
  <c r="X25" i="645"/>
  <c r="T25" i="645"/>
  <c r="L25" i="645"/>
  <c r="M25" i="645" s="1"/>
  <c r="H25" i="645"/>
  <c r="E25" i="645"/>
  <c r="AT24" i="645"/>
  <c r="AJ24" i="645"/>
  <c r="X24" i="645"/>
  <c r="T24" i="645"/>
  <c r="U24" i="645" s="1"/>
  <c r="L24" i="645"/>
  <c r="M24" i="645" s="1"/>
  <c r="H24" i="645"/>
  <c r="E24" i="645"/>
  <c r="AT23" i="645"/>
  <c r="AJ23" i="645"/>
  <c r="X23" i="645"/>
  <c r="T23" i="645"/>
  <c r="U23" i="645" s="1"/>
  <c r="L23" i="645"/>
  <c r="M23" i="645" s="1"/>
  <c r="H23" i="645"/>
  <c r="E23" i="645"/>
  <c r="AT22" i="645"/>
  <c r="AJ22" i="645"/>
  <c r="X22" i="645"/>
  <c r="T22" i="645"/>
  <c r="V22" i="645" s="1"/>
  <c r="L22" i="645"/>
  <c r="M22" i="645" s="1"/>
  <c r="H22" i="645"/>
  <c r="E22" i="645"/>
  <c r="AT21" i="645"/>
  <c r="AJ21" i="645"/>
  <c r="X21" i="645"/>
  <c r="T21" i="645"/>
  <c r="V21" i="645" s="1"/>
  <c r="L21" i="645"/>
  <c r="M21" i="645" s="1"/>
  <c r="H21" i="645"/>
  <c r="E21" i="645"/>
  <c r="AT20" i="645"/>
  <c r="AJ20" i="645"/>
  <c r="X20" i="645"/>
  <c r="T20" i="645"/>
  <c r="U20" i="645" s="1"/>
  <c r="L20" i="645"/>
  <c r="M20" i="645" s="1"/>
  <c r="H20" i="645"/>
  <c r="E20" i="645"/>
  <c r="AT19" i="645"/>
  <c r="AJ19" i="645"/>
  <c r="X19" i="645"/>
  <c r="T19" i="645"/>
  <c r="U19" i="645" s="1"/>
  <c r="L19" i="645"/>
  <c r="M19" i="645" s="1"/>
  <c r="H19" i="645"/>
  <c r="E19" i="645"/>
  <c r="AT18" i="645"/>
  <c r="AJ18" i="645"/>
  <c r="X18" i="645"/>
  <c r="T18" i="645"/>
  <c r="V18" i="645" s="1"/>
  <c r="L18" i="645"/>
  <c r="M18" i="645" s="1"/>
  <c r="H18" i="645"/>
  <c r="E18" i="645"/>
  <c r="AT17" i="645"/>
  <c r="AJ17" i="645"/>
  <c r="X17" i="645"/>
  <c r="T17" i="645"/>
  <c r="V17" i="645" s="1"/>
  <c r="L17" i="645"/>
  <c r="M17" i="645" s="1"/>
  <c r="H17" i="645"/>
  <c r="E17" i="645"/>
  <c r="AT16" i="645"/>
  <c r="AJ16" i="645"/>
  <c r="X16" i="645"/>
  <c r="T16" i="645"/>
  <c r="U16" i="645" s="1"/>
  <c r="L16" i="645"/>
  <c r="M16" i="645" s="1"/>
  <c r="H16" i="645"/>
  <c r="E16" i="645"/>
  <c r="AT15" i="645"/>
  <c r="AJ15" i="645"/>
  <c r="X15" i="645"/>
  <c r="T15" i="645"/>
  <c r="U15" i="645" s="1"/>
  <c r="L15" i="645"/>
  <c r="M15" i="645" s="1"/>
  <c r="H15" i="645"/>
  <c r="E15" i="645"/>
  <c r="AT14" i="645"/>
  <c r="AJ14" i="645"/>
  <c r="X14" i="645"/>
  <c r="T14" i="645"/>
  <c r="V14" i="645" s="1"/>
  <c r="L14" i="645"/>
  <c r="M14" i="645" s="1"/>
  <c r="H14" i="645"/>
  <c r="E14" i="645"/>
  <c r="AT13" i="645"/>
  <c r="AJ13" i="645"/>
  <c r="X13" i="645"/>
  <c r="T13" i="645"/>
  <c r="V13" i="645" s="1"/>
  <c r="L13" i="645"/>
  <c r="M13" i="645" s="1"/>
  <c r="H13" i="645"/>
  <c r="E13" i="645"/>
  <c r="AT12" i="645"/>
  <c r="X12" i="645"/>
  <c r="L12" i="645"/>
  <c r="M12" i="645" s="1"/>
  <c r="H12" i="645"/>
  <c r="E12" i="645"/>
  <c r="AT36" i="645" l="1"/>
  <c r="M35" i="645"/>
  <c r="AK30" i="645"/>
  <c r="U30" i="645"/>
  <c r="V29" i="645"/>
  <c r="AK29" i="645" s="1"/>
  <c r="V28" i="645"/>
  <c r="AK28" i="645" s="1"/>
  <c r="AK26" i="645"/>
  <c r="V25" i="645"/>
  <c r="AK25" i="645" s="1"/>
  <c r="U26" i="645"/>
  <c r="U25" i="645"/>
  <c r="V24" i="645"/>
  <c r="AK24" i="645" s="1"/>
  <c r="AK22" i="645"/>
  <c r="U22" i="645"/>
  <c r="AK21" i="645"/>
  <c r="U21" i="645"/>
  <c r="V20" i="645"/>
  <c r="AK20" i="645" s="1"/>
  <c r="AK18" i="645"/>
  <c r="U18" i="645"/>
  <c r="AK17" i="645"/>
  <c r="U17" i="645"/>
  <c r="V16" i="645"/>
  <c r="AK16" i="645" s="1"/>
  <c r="AK13" i="645"/>
  <c r="AK14" i="645"/>
  <c r="U13" i="645"/>
  <c r="V15" i="645"/>
  <c r="AK15" i="645" s="1"/>
  <c r="V19" i="645"/>
  <c r="AK19" i="645" s="1"/>
  <c r="V23" i="645"/>
  <c r="AK23" i="645" s="1"/>
  <c r="V27" i="645"/>
  <c r="AK27" i="645" s="1"/>
  <c r="V31" i="645"/>
  <c r="AK31" i="645" s="1"/>
  <c r="V32" i="645"/>
  <c r="AK32" i="645" s="1"/>
  <c r="U14" i="645"/>
  <c r="M33" i="645"/>
  <c r="M34" i="645"/>
  <c r="AK33" i="645"/>
  <c r="AK34" i="645"/>
  <c r="AK35" i="645"/>
  <c r="V12" i="645"/>
  <c r="T36" i="645"/>
  <c r="U12" i="645"/>
  <c r="AJ36" i="645"/>
  <c r="AK12" i="645"/>
  <c r="K12" i="645"/>
  <c r="K13" i="645"/>
  <c r="K14" i="645"/>
  <c r="K15" i="645"/>
  <c r="K16" i="645"/>
  <c r="K17" i="645"/>
  <c r="K18" i="645"/>
  <c r="K19" i="645"/>
  <c r="K20" i="645"/>
  <c r="K21" i="645"/>
  <c r="K22" i="645"/>
  <c r="K23" i="645"/>
  <c r="K24" i="645"/>
  <c r="K25" i="645"/>
  <c r="K26" i="645"/>
  <c r="K27" i="645"/>
  <c r="K28" i="645"/>
  <c r="K29" i="645"/>
  <c r="K30" i="645"/>
  <c r="K31" i="645"/>
  <c r="M32" i="645"/>
  <c r="U33" i="645"/>
  <c r="U34" i="645"/>
  <c r="U35" i="645"/>
  <c r="AI8" i="645"/>
  <c r="H17" i="643"/>
  <c r="AI11" i="643"/>
  <c r="AJ12" i="643" s="1"/>
  <c r="S11" i="643"/>
  <c r="T12" i="643" s="1"/>
  <c r="AU36" i="643"/>
  <c r="AS36" i="643"/>
  <c r="AT35" i="643"/>
  <c r="AJ35" i="643"/>
  <c r="X35" i="643"/>
  <c r="T35" i="643"/>
  <c r="V35" i="643" s="1"/>
  <c r="L35" i="643"/>
  <c r="K35" i="643" s="1"/>
  <c r="H35" i="643"/>
  <c r="E35" i="643"/>
  <c r="AT34" i="643"/>
  <c r="AJ34" i="643"/>
  <c r="X34" i="643"/>
  <c r="T34" i="643"/>
  <c r="V34" i="643" s="1"/>
  <c r="L34" i="643"/>
  <c r="M34" i="643" s="1"/>
  <c r="H34" i="643"/>
  <c r="E34" i="643"/>
  <c r="AZ33" i="643"/>
  <c r="AJ33" i="643"/>
  <c r="X33" i="643"/>
  <c r="T33" i="643"/>
  <c r="V33" i="643" s="1"/>
  <c r="L33" i="643"/>
  <c r="M33" i="643" s="1"/>
  <c r="H33" i="643"/>
  <c r="E33" i="643"/>
  <c r="AJ32" i="643"/>
  <c r="X32" i="643"/>
  <c r="T32" i="643"/>
  <c r="U32" i="643" s="1"/>
  <c r="L32" i="643"/>
  <c r="K32" i="643" s="1"/>
  <c r="H32" i="643"/>
  <c r="E32" i="643"/>
  <c r="AJ31" i="643"/>
  <c r="X31" i="643"/>
  <c r="T31" i="643"/>
  <c r="U31" i="643" s="1"/>
  <c r="L31" i="643"/>
  <c r="M31" i="643" s="1"/>
  <c r="H31" i="643"/>
  <c r="E31" i="643"/>
  <c r="AT30" i="643"/>
  <c r="AJ30" i="643"/>
  <c r="X30" i="643"/>
  <c r="T30" i="643"/>
  <c r="U30" i="643" s="1"/>
  <c r="L30" i="643"/>
  <c r="K30" i="643" s="1"/>
  <c r="H30" i="643"/>
  <c r="E30" i="643"/>
  <c r="AT29" i="643"/>
  <c r="AJ29" i="643"/>
  <c r="X29" i="643"/>
  <c r="T29" i="643"/>
  <c r="V29" i="643" s="1"/>
  <c r="L29" i="643"/>
  <c r="K29" i="643" s="1"/>
  <c r="H29" i="643"/>
  <c r="E29" i="643"/>
  <c r="AT28" i="643"/>
  <c r="AJ28" i="643"/>
  <c r="X28" i="643"/>
  <c r="T28" i="643"/>
  <c r="U28" i="643" s="1"/>
  <c r="L28" i="643"/>
  <c r="K28" i="643" s="1"/>
  <c r="H28" i="643"/>
  <c r="E28" i="643"/>
  <c r="AT27" i="643"/>
  <c r="AJ27" i="643"/>
  <c r="X27" i="643"/>
  <c r="T27" i="643"/>
  <c r="V27" i="643" s="1"/>
  <c r="L27" i="643"/>
  <c r="K27" i="643" s="1"/>
  <c r="H27" i="643"/>
  <c r="E27" i="643"/>
  <c r="AT26" i="643"/>
  <c r="AJ26" i="643"/>
  <c r="X26" i="643"/>
  <c r="T26" i="643"/>
  <c r="U26" i="643" s="1"/>
  <c r="L26" i="643"/>
  <c r="K26" i="643" s="1"/>
  <c r="H26" i="643"/>
  <c r="E26" i="643"/>
  <c r="AT25" i="643"/>
  <c r="AJ25" i="643"/>
  <c r="X25" i="643"/>
  <c r="T25" i="643"/>
  <c r="V25" i="643" s="1"/>
  <c r="L25" i="643"/>
  <c r="K25" i="643" s="1"/>
  <c r="H25" i="643"/>
  <c r="E25" i="643"/>
  <c r="AT24" i="643"/>
  <c r="AJ24" i="643"/>
  <c r="X24" i="643"/>
  <c r="T24" i="643"/>
  <c r="V24" i="643" s="1"/>
  <c r="L24" i="643"/>
  <c r="K24" i="643" s="1"/>
  <c r="H24" i="643"/>
  <c r="E24" i="643"/>
  <c r="AT23" i="643"/>
  <c r="AJ23" i="643"/>
  <c r="X23" i="643"/>
  <c r="T23" i="643"/>
  <c r="U23" i="643" s="1"/>
  <c r="L23" i="643"/>
  <c r="K23" i="643" s="1"/>
  <c r="H23" i="643"/>
  <c r="E23" i="643"/>
  <c r="AT22" i="643"/>
  <c r="AJ22" i="643"/>
  <c r="X22" i="643"/>
  <c r="T22" i="643"/>
  <c r="U22" i="643" s="1"/>
  <c r="L22" i="643"/>
  <c r="K22" i="643" s="1"/>
  <c r="H22" i="643"/>
  <c r="E22" i="643"/>
  <c r="AT21" i="643"/>
  <c r="AJ21" i="643"/>
  <c r="X21" i="643"/>
  <c r="T21" i="643"/>
  <c r="V21" i="643" s="1"/>
  <c r="L21" i="643"/>
  <c r="K21" i="643" s="1"/>
  <c r="H21" i="643"/>
  <c r="E21" i="643"/>
  <c r="AT20" i="643"/>
  <c r="AJ20" i="643"/>
  <c r="X20" i="643"/>
  <c r="T20" i="643"/>
  <c r="U20" i="643" s="1"/>
  <c r="L20" i="643"/>
  <c r="K20" i="643" s="1"/>
  <c r="H20" i="643"/>
  <c r="E20" i="643"/>
  <c r="AT19" i="643"/>
  <c r="AJ19" i="643"/>
  <c r="X19" i="643"/>
  <c r="T19" i="643"/>
  <c r="U19" i="643" s="1"/>
  <c r="L19" i="643"/>
  <c r="K19" i="643" s="1"/>
  <c r="H19" i="643"/>
  <c r="E19" i="643"/>
  <c r="AT18" i="643"/>
  <c r="AJ18" i="643"/>
  <c r="X18" i="643"/>
  <c r="T18" i="643"/>
  <c r="U18" i="643" s="1"/>
  <c r="L18" i="643"/>
  <c r="K18" i="643" s="1"/>
  <c r="H18" i="643"/>
  <c r="E18" i="643"/>
  <c r="AT17" i="643"/>
  <c r="AJ17" i="643"/>
  <c r="X17" i="643"/>
  <c r="T17" i="643"/>
  <c r="V17" i="643" s="1"/>
  <c r="L17" i="643"/>
  <c r="K17" i="643" s="1"/>
  <c r="E17" i="643"/>
  <c r="AT16" i="643"/>
  <c r="AJ16" i="643"/>
  <c r="X16" i="643"/>
  <c r="T16" i="643"/>
  <c r="U16" i="643" s="1"/>
  <c r="L16" i="643"/>
  <c r="K16" i="643" s="1"/>
  <c r="H16" i="643"/>
  <c r="E16" i="643"/>
  <c r="AT15" i="643"/>
  <c r="AJ15" i="643"/>
  <c r="X15" i="643"/>
  <c r="T15" i="643"/>
  <c r="U15" i="643" s="1"/>
  <c r="L15" i="643"/>
  <c r="K15" i="643" s="1"/>
  <c r="H15" i="643"/>
  <c r="E15" i="643"/>
  <c r="AT14" i="643"/>
  <c r="AJ14" i="643"/>
  <c r="X14" i="643"/>
  <c r="T14" i="643"/>
  <c r="U14" i="643" s="1"/>
  <c r="L14" i="643"/>
  <c r="K14" i="643" s="1"/>
  <c r="H14" i="643"/>
  <c r="E14" i="643"/>
  <c r="AT13" i="643"/>
  <c r="AJ13" i="643"/>
  <c r="X13" i="643"/>
  <c r="T13" i="643"/>
  <c r="U13" i="643" s="1"/>
  <c r="L13" i="643"/>
  <c r="K13" i="643" s="1"/>
  <c r="H13" i="643"/>
  <c r="E13" i="643"/>
  <c r="AT12" i="643"/>
  <c r="AT36" i="643" s="1"/>
  <c r="X12" i="643"/>
  <c r="L12" i="643"/>
  <c r="K12" i="643" s="1"/>
  <c r="H12" i="643"/>
  <c r="E12" i="643"/>
  <c r="K34" i="643" l="1"/>
  <c r="K33" i="643"/>
  <c r="M35" i="643"/>
  <c r="V36" i="645"/>
  <c r="AK36" i="645" s="1"/>
  <c r="U36" i="645"/>
  <c r="V32" i="643"/>
  <c r="AK32" i="643" s="1"/>
  <c r="AK33" i="643"/>
  <c r="V31" i="643"/>
  <c r="AK31" i="643" s="1"/>
  <c r="V30" i="643"/>
  <c r="AK27" i="643"/>
  <c r="AK24" i="643"/>
  <c r="V19" i="643"/>
  <c r="AK19" i="643" s="1"/>
  <c r="AK17" i="643"/>
  <c r="AK21" i="643"/>
  <c r="AK25" i="643"/>
  <c r="AK29" i="643"/>
  <c r="AK30" i="643"/>
  <c r="V26" i="643"/>
  <c r="AK26" i="643" s="1"/>
  <c r="U27" i="643"/>
  <c r="V18" i="643"/>
  <c r="AK18" i="643" s="1"/>
  <c r="V23" i="643"/>
  <c r="AK23" i="643" s="1"/>
  <c r="V22" i="643"/>
  <c r="AK22" i="643" s="1"/>
  <c r="U24" i="643"/>
  <c r="V13" i="643"/>
  <c r="AK13" i="643" s="1"/>
  <c r="V14" i="643"/>
  <c r="AK14" i="643" s="1"/>
  <c r="V15" i="643"/>
  <c r="AK15" i="643" s="1"/>
  <c r="V16" i="643"/>
  <c r="AK16" i="643" s="1"/>
  <c r="U17" i="643"/>
  <c r="V20" i="643"/>
  <c r="AK20" i="643" s="1"/>
  <c r="U21" i="643"/>
  <c r="U25" i="643"/>
  <c r="V28" i="643"/>
  <c r="AK28" i="643" s="1"/>
  <c r="U29" i="643"/>
  <c r="M16" i="643"/>
  <c r="M12" i="643"/>
  <c r="M13" i="643"/>
  <c r="M17" i="643"/>
  <c r="M19" i="643"/>
  <c r="M21" i="643"/>
  <c r="M23" i="643"/>
  <c r="M25" i="643"/>
  <c r="M27" i="643"/>
  <c r="M29" i="643"/>
  <c r="M32" i="643"/>
  <c r="M14" i="643"/>
  <c r="M15" i="643"/>
  <c r="M18" i="643"/>
  <c r="M20" i="643"/>
  <c r="M22" i="643"/>
  <c r="M24" i="643"/>
  <c r="M26" i="643"/>
  <c r="M28" i="643"/>
  <c r="M30" i="643"/>
  <c r="V12" i="643"/>
  <c r="AK12" i="643" s="1"/>
  <c r="T36" i="643"/>
  <c r="U12" i="643"/>
  <c r="AK34" i="643"/>
  <c r="AJ36" i="643"/>
  <c r="AK35" i="643"/>
  <c r="K31" i="643"/>
  <c r="U33" i="643"/>
  <c r="U34" i="643"/>
  <c r="U35" i="643"/>
  <c r="AI8" i="643"/>
  <c r="V36" i="643" l="1"/>
  <c r="AK36" i="643" s="1"/>
  <c r="U36" i="643"/>
  <c r="AI11" i="641" l="1"/>
  <c r="AI8" i="641" s="1"/>
  <c r="S11" i="641"/>
  <c r="AU36" i="641"/>
  <c r="AS36" i="641"/>
  <c r="AT35" i="641"/>
  <c r="AJ35" i="641"/>
  <c r="X35" i="641"/>
  <c r="T35" i="641"/>
  <c r="V35" i="641" s="1"/>
  <c r="L35" i="641"/>
  <c r="K35" i="641" s="1"/>
  <c r="H35" i="641"/>
  <c r="E35" i="641"/>
  <c r="AT34" i="641"/>
  <c r="AJ34" i="641"/>
  <c r="X34" i="641"/>
  <c r="T34" i="641"/>
  <c r="V34" i="641" s="1"/>
  <c r="L34" i="641"/>
  <c r="K34" i="641" s="1"/>
  <c r="H34" i="641"/>
  <c r="E34" i="641"/>
  <c r="AZ33" i="641"/>
  <c r="AJ33" i="641"/>
  <c r="X33" i="641"/>
  <c r="T33" i="641"/>
  <c r="U33" i="641" s="1"/>
  <c r="L33" i="641"/>
  <c r="M33" i="641" s="1"/>
  <c r="H33" i="641"/>
  <c r="E33" i="641"/>
  <c r="AJ32" i="641"/>
  <c r="X32" i="641"/>
  <c r="T32" i="641"/>
  <c r="U32" i="641" s="1"/>
  <c r="L32" i="641"/>
  <c r="K32" i="641" s="1"/>
  <c r="H32" i="641"/>
  <c r="E32" i="641"/>
  <c r="AJ31" i="641"/>
  <c r="X31" i="641"/>
  <c r="T31" i="641"/>
  <c r="V31" i="641" s="1"/>
  <c r="L31" i="641"/>
  <c r="M31" i="641" s="1"/>
  <c r="H31" i="641"/>
  <c r="E31" i="641"/>
  <c r="AT30" i="641"/>
  <c r="AJ30" i="641"/>
  <c r="X30" i="641"/>
  <c r="T30" i="641"/>
  <c r="V30" i="641" s="1"/>
  <c r="L30" i="641"/>
  <c r="K30" i="641" s="1"/>
  <c r="H30" i="641"/>
  <c r="E30" i="641"/>
  <c r="AT29" i="641"/>
  <c r="AJ29" i="641"/>
  <c r="X29" i="641"/>
  <c r="T29" i="641"/>
  <c r="V29" i="641" s="1"/>
  <c r="L29" i="641"/>
  <c r="M29" i="641" s="1"/>
  <c r="H29" i="641"/>
  <c r="E29" i="641"/>
  <c r="AT28" i="641"/>
  <c r="AJ28" i="641"/>
  <c r="X28" i="641"/>
  <c r="T28" i="641"/>
  <c r="V28" i="641" s="1"/>
  <c r="L28" i="641"/>
  <c r="K28" i="641" s="1"/>
  <c r="H28" i="641"/>
  <c r="E28" i="641"/>
  <c r="AT27" i="641"/>
  <c r="AJ27" i="641"/>
  <c r="X27" i="641"/>
  <c r="T27" i="641"/>
  <c r="V27" i="641" s="1"/>
  <c r="L27" i="641"/>
  <c r="M27" i="641" s="1"/>
  <c r="H27" i="641"/>
  <c r="E27" i="641"/>
  <c r="AT26" i="641"/>
  <c r="AJ26" i="641"/>
  <c r="X26" i="641"/>
  <c r="T26" i="641"/>
  <c r="V26" i="641" s="1"/>
  <c r="L26" i="641"/>
  <c r="M26" i="641" s="1"/>
  <c r="H26" i="641"/>
  <c r="E26" i="641"/>
  <c r="AT25" i="641"/>
  <c r="AJ25" i="641"/>
  <c r="X25" i="641"/>
  <c r="T25" i="641"/>
  <c r="V25" i="641" s="1"/>
  <c r="L25" i="641"/>
  <c r="M25" i="641" s="1"/>
  <c r="H25" i="641"/>
  <c r="E25" i="641"/>
  <c r="AT24" i="641"/>
  <c r="AJ24" i="641"/>
  <c r="X24" i="641"/>
  <c r="T24" i="641"/>
  <c r="V24" i="641" s="1"/>
  <c r="L24" i="641"/>
  <c r="M24" i="641" s="1"/>
  <c r="H24" i="641"/>
  <c r="E24" i="641"/>
  <c r="AT23" i="641"/>
  <c r="AJ23" i="641"/>
  <c r="X23" i="641"/>
  <c r="T23" i="641"/>
  <c r="V23" i="641" s="1"/>
  <c r="L23" i="641"/>
  <c r="M23" i="641" s="1"/>
  <c r="H23" i="641"/>
  <c r="E23" i="641"/>
  <c r="AT22" i="641"/>
  <c r="AJ22" i="641"/>
  <c r="X22" i="641"/>
  <c r="T22" i="641"/>
  <c r="V22" i="641" s="1"/>
  <c r="L22" i="641"/>
  <c r="K22" i="641" s="1"/>
  <c r="H22" i="641"/>
  <c r="E22" i="641"/>
  <c r="AT21" i="641"/>
  <c r="AJ21" i="641"/>
  <c r="X21" i="641"/>
  <c r="T21" i="641"/>
  <c r="V21" i="641" s="1"/>
  <c r="L21" i="641"/>
  <c r="M21" i="641" s="1"/>
  <c r="H21" i="641"/>
  <c r="E21" i="641"/>
  <c r="AT20" i="641"/>
  <c r="AJ20" i="641"/>
  <c r="X20" i="641"/>
  <c r="T20" i="641"/>
  <c r="V20" i="641" s="1"/>
  <c r="L20" i="641"/>
  <c r="K20" i="641" s="1"/>
  <c r="H20" i="641"/>
  <c r="E20" i="641"/>
  <c r="AT19" i="641"/>
  <c r="AJ19" i="641"/>
  <c r="X19" i="641"/>
  <c r="T19" i="641"/>
  <c r="V19" i="641" s="1"/>
  <c r="L19" i="641"/>
  <c r="K19" i="641" s="1"/>
  <c r="H19" i="641"/>
  <c r="E19" i="641"/>
  <c r="AT18" i="641"/>
  <c r="AJ18" i="641"/>
  <c r="X18" i="641"/>
  <c r="T18" i="641"/>
  <c r="U18" i="641" s="1"/>
  <c r="L18" i="641"/>
  <c r="M18" i="641" s="1"/>
  <c r="H18" i="641"/>
  <c r="E18" i="641"/>
  <c r="AT17" i="641"/>
  <c r="AJ17" i="641"/>
  <c r="X17" i="641"/>
  <c r="T17" i="641"/>
  <c r="V17" i="641" s="1"/>
  <c r="L17" i="641"/>
  <c r="M17" i="641" s="1"/>
  <c r="H17" i="641"/>
  <c r="E17" i="641"/>
  <c r="AT16" i="641"/>
  <c r="AJ16" i="641"/>
  <c r="X16" i="641"/>
  <c r="T16" i="641"/>
  <c r="U16" i="641" s="1"/>
  <c r="L16" i="641"/>
  <c r="M16" i="641" s="1"/>
  <c r="H16" i="641"/>
  <c r="E16" i="641"/>
  <c r="AT15" i="641"/>
  <c r="AJ15" i="641"/>
  <c r="X15" i="641"/>
  <c r="T15" i="641"/>
  <c r="U15" i="641" s="1"/>
  <c r="L15" i="641"/>
  <c r="M15" i="641" s="1"/>
  <c r="H15" i="641"/>
  <c r="E15" i="641"/>
  <c r="AT14" i="641"/>
  <c r="AJ14" i="641"/>
  <c r="X14" i="641"/>
  <c r="T14" i="641"/>
  <c r="V14" i="641" s="1"/>
  <c r="L14" i="641"/>
  <c r="M14" i="641" s="1"/>
  <c r="H14" i="641"/>
  <c r="E14" i="641"/>
  <c r="AT13" i="641"/>
  <c r="AJ13" i="641"/>
  <c r="X13" i="641"/>
  <c r="T13" i="641"/>
  <c r="V13" i="641" s="1"/>
  <c r="L13" i="641"/>
  <c r="M13" i="641" s="1"/>
  <c r="H13" i="641"/>
  <c r="E13" i="641"/>
  <c r="AT12" i="641"/>
  <c r="AJ12" i="641"/>
  <c r="X12" i="641"/>
  <c r="T12" i="641"/>
  <c r="L12" i="641"/>
  <c r="M12" i="641" s="1"/>
  <c r="H12" i="641"/>
  <c r="E12" i="641"/>
  <c r="K26" i="641" l="1"/>
  <c r="K27" i="641"/>
  <c r="AT36" i="641"/>
  <c r="K29" i="641"/>
  <c r="K21" i="641"/>
  <c r="K24" i="641"/>
  <c r="M28" i="641"/>
  <c r="M30" i="641"/>
  <c r="K33" i="641"/>
  <c r="V33" i="641"/>
  <c r="AK33" i="641" s="1"/>
  <c r="K31" i="641"/>
  <c r="U31" i="641"/>
  <c r="AK30" i="641"/>
  <c r="AK29" i="641"/>
  <c r="U28" i="641"/>
  <c r="K25" i="641"/>
  <c r="AK25" i="641"/>
  <c r="AK24" i="641"/>
  <c r="K23" i="641"/>
  <c r="U23" i="641"/>
  <c r="M22" i="641"/>
  <c r="M19" i="641"/>
  <c r="K18" i="641"/>
  <c r="K17" i="641"/>
  <c r="K15" i="641"/>
  <c r="K14" i="641"/>
  <c r="AJ36" i="641"/>
  <c r="T36" i="641"/>
  <c r="K13" i="641"/>
  <c r="K12" i="641"/>
  <c r="AK21" i="641"/>
  <c r="AK26" i="641"/>
  <c r="AK27" i="641"/>
  <c r="AK22" i="641"/>
  <c r="AK23" i="641"/>
  <c r="AK28" i="641"/>
  <c r="AK31" i="641"/>
  <c r="U21" i="641"/>
  <c r="AK17" i="641"/>
  <c r="U24" i="641"/>
  <c r="U27" i="641"/>
  <c r="U22" i="641"/>
  <c r="U25" i="641"/>
  <c r="U30" i="641"/>
  <c r="V32" i="641"/>
  <c r="AK34" i="641"/>
  <c r="U26" i="641"/>
  <c r="U29" i="641"/>
  <c r="AK32" i="641"/>
  <c r="AK20" i="641"/>
  <c r="AK13" i="641"/>
  <c r="M20" i="641"/>
  <c r="K16" i="641"/>
  <c r="AK14" i="641"/>
  <c r="AK19" i="641"/>
  <c r="AK35" i="641"/>
  <c r="U12" i="641"/>
  <c r="U13" i="641"/>
  <c r="U14" i="641"/>
  <c r="U17" i="641"/>
  <c r="U19" i="641"/>
  <c r="U20" i="641"/>
  <c r="V12" i="641"/>
  <c r="AK12" i="641" s="1"/>
  <c r="V15" i="641"/>
  <c r="AK15" i="641" s="1"/>
  <c r="V16" i="641"/>
  <c r="AK16" i="641" s="1"/>
  <c r="V18" i="641"/>
  <c r="AK18" i="641" s="1"/>
  <c r="M32" i="641"/>
  <c r="M34" i="641"/>
  <c r="M35" i="641"/>
  <c r="U34" i="641"/>
  <c r="U35" i="641"/>
  <c r="AI11" i="640"/>
  <c r="AJ12" i="640" s="1"/>
  <c r="S11" i="640"/>
  <c r="AU36" i="640"/>
  <c r="AS36" i="640"/>
  <c r="AT35" i="640"/>
  <c r="AJ35" i="640"/>
  <c r="X35" i="640"/>
  <c r="T35" i="640"/>
  <c r="V35" i="640" s="1"/>
  <c r="L35" i="640"/>
  <c r="K35" i="640" s="1"/>
  <c r="H35" i="640"/>
  <c r="E35" i="640"/>
  <c r="AT34" i="640"/>
  <c r="AJ34" i="640"/>
  <c r="X34" i="640"/>
  <c r="T34" i="640"/>
  <c r="V34" i="640" s="1"/>
  <c r="L34" i="640"/>
  <c r="K34" i="640" s="1"/>
  <c r="H34" i="640"/>
  <c r="E34" i="640"/>
  <c r="AZ33" i="640"/>
  <c r="AT33" i="640"/>
  <c r="AJ33" i="640"/>
  <c r="X33" i="640"/>
  <c r="T33" i="640"/>
  <c r="L33" i="640"/>
  <c r="M33" i="640" s="1"/>
  <c r="H33" i="640"/>
  <c r="E33" i="640"/>
  <c r="AJ32" i="640"/>
  <c r="X32" i="640"/>
  <c r="T32" i="640"/>
  <c r="U32" i="640" s="1"/>
  <c r="L32" i="640"/>
  <c r="M32" i="640" s="1"/>
  <c r="H32" i="640"/>
  <c r="E32" i="640"/>
  <c r="AJ31" i="640"/>
  <c r="X31" i="640"/>
  <c r="T31" i="640"/>
  <c r="V31" i="640" s="1"/>
  <c r="L31" i="640"/>
  <c r="K31" i="640" s="1"/>
  <c r="H31" i="640"/>
  <c r="E31" i="640"/>
  <c r="AT30" i="640"/>
  <c r="AJ30" i="640"/>
  <c r="X30" i="640"/>
  <c r="T30" i="640"/>
  <c r="V30" i="640" s="1"/>
  <c r="L30" i="640"/>
  <c r="M30" i="640" s="1"/>
  <c r="H30" i="640"/>
  <c r="E30" i="640"/>
  <c r="AT29" i="640"/>
  <c r="AJ29" i="640"/>
  <c r="X29" i="640"/>
  <c r="T29" i="640"/>
  <c r="V29" i="640" s="1"/>
  <c r="L29" i="640"/>
  <c r="M29" i="640" s="1"/>
  <c r="H29" i="640"/>
  <c r="E29" i="640"/>
  <c r="AT28" i="640"/>
  <c r="AJ28" i="640"/>
  <c r="X28" i="640"/>
  <c r="T28" i="640"/>
  <c r="V28" i="640" s="1"/>
  <c r="L28" i="640"/>
  <c r="M28" i="640" s="1"/>
  <c r="H28" i="640"/>
  <c r="E28" i="640"/>
  <c r="AT27" i="640"/>
  <c r="AJ27" i="640"/>
  <c r="X27" i="640"/>
  <c r="T27" i="640"/>
  <c r="V27" i="640" s="1"/>
  <c r="L27" i="640"/>
  <c r="K27" i="640" s="1"/>
  <c r="H27" i="640"/>
  <c r="E27" i="640"/>
  <c r="AT26" i="640"/>
  <c r="AJ26" i="640"/>
  <c r="X26" i="640"/>
  <c r="T26" i="640"/>
  <c r="V26" i="640" s="1"/>
  <c r="L26" i="640"/>
  <c r="K26" i="640" s="1"/>
  <c r="H26" i="640"/>
  <c r="E26" i="640"/>
  <c r="AT25" i="640"/>
  <c r="AJ25" i="640"/>
  <c r="X25" i="640"/>
  <c r="T25" i="640"/>
  <c r="V25" i="640" s="1"/>
  <c r="L25" i="640"/>
  <c r="M25" i="640" s="1"/>
  <c r="K25" i="640"/>
  <c r="H25" i="640"/>
  <c r="E25" i="640"/>
  <c r="AT24" i="640"/>
  <c r="AJ24" i="640"/>
  <c r="X24" i="640"/>
  <c r="T24" i="640"/>
  <c r="V24" i="640" s="1"/>
  <c r="L24" i="640"/>
  <c r="M24" i="640" s="1"/>
  <c r="H24" i="640"/>
  <c r="E24" i="640"/>
  <c r="AT23" i="640"/>
  <c r="AJ23" i="640"/>
  <c r="X23" i="640"/>
  <c r="T23" i="640"/>
  <c r="U23" i="640" s="1"/>
  <c r="L23" i="640"/>
  <c r="K23" i="640" s="1"/>
  <c r="H23" i="640"/>
  <c r="E23" i="640"/>
  <c r="AT22" i="640"/>
  <c r="AJ22" i="640"/>
  <c r="X22" i="640"/>
  <c r="T22" i="640"/>
  <c r="V22" i="640" s="1"/>
  <c r="L22" i="640"/>
  <c r="K22" i="640" s="1"/>
  <c r="H22" i="640"/>
  <c r="E22" i="640"/>
  <c r="AT21" i="640"/>
  <c r="AJ21" i="640"/>
  <c r="X21" i="640"/>
  <c r="T21" i="640"/>
  <c r="V21" i="640" s="1"/>
  <c r="L21" i="640"/>
  <c r="M21" i="640" s="1"/>
  <c r="H21" i="640"/>
  <c r="E21" i="640"/>
  <c r="AT20" i="640"/>
  <c r="AJ20" i="640"/>
  <c r="X20" i="640"/>
  <c r="T20" i="640"/>
  <c r="U20" i="640" s="1"/>
  <c r="L20" i="640"/>
  <c r="M20" i="640" s="1"/>
  <c r="H20" i="640"/>
  <c r="E20" i="640"/>
  <c r="AT19" i="640"/>
  <c r="AJ19" i="640"/>
  <c r="X19" i="640"/>
  <c r="T19" i="640"/>
  <c r="V19" i="640" s="1"/>
  <c r="L19" i="640"/>
  <c r="K19" i="640" s="1"/>
  <c r="H19" i="640"/>
  <c r="E19" i="640"/>
  <c r="AT18" i="640"/>
  <c r="AJ18" i="640"/>
  <c r="X18" i="640"/>
  <c r="T18" i="640"/>
  <c r="V18" i="640" s="1"/>
  <c r="L18" i="640"/>
  <c r="K18" i="640" s="1"/>
  <c r="H18" i="640"/>
  <c r="E18" i="640"/>
  <c r="AT17" i="640"/>
  <c r="AJ17" i="640"/>
  <c r="X17" i="640"/>
  <c r="T17" i="640"/>
  <c r="V17" i="640" s="1"/>
  <c r="L17" i="640"/>
  <c r="M17" i="640" s="1"/>
  <c r="H17" i="640"/>
  <c r="E17" i="640"/>
  <c r="AT16" i="640"/>
  <c r="AJ16" i="640"/>
  <c r="X16" i="640"/>
  <c r="T16" i="640"/>
  <c r="U16" i="640" s="1"/>
  <c r="L16" i="640"/>
  <c r="M16" i="640" s="1"/>
  <c r="H16" i="640"/>
  <c r="E16" i="640"/>
  <c r="AT15" i="640"/>
  <c r="AJ15" i="640"/>
  <c r="X15" i="640"/>
  <c r="T15" i="640"/>
  <c r="V15" i="640" s="1"/>
  <c r="L15" i="640"/>
  <c r="K15" i="640" s="1"/>
  <c r="H15" i="640"/>
  <c r="E15" i="640"/>
  <c r="AT14" i="640"/>
  <c r="AJ14" i="640"/>
  <c r="X14" i="640"/>
  <c r="T14" i="640"/>
  <c r="U14" i="640" s="1"/>
  <c r="L14" i="640"/>
  <c r="M14" i="640" s="1"/>
  <c r="H14" i="640"/>
  <c r="E14" i="640"/>
  <c r="AT13" i="640"/>
  <c r="AJ13" i="640"/>
  <c r="X13" i="640"/>
  <c r="T13" i="640"/>
  <c r="V13" i="640" s="1"/>
  <c r="L13" i="640"/>
  <c r="M13" i="640" s="1"/>
  <c r="H13" i="640"/>
  <c r="E13" i="640"/>
  <c r="AT12" i="640"/>
  <c r="X12" i="640"/>
  <c r="T12" i="640"/>
  <c r="L12" i="640"/>
  <c r="M12" i="640" s="1"/>
  <c r="H12" i="640"/>
  <c r="E12" i="640"/>
  <c r="AI8" i="640"/>
  <c r="M22" i="640" l="1"/>
  <c r="K12" i="640"/>
  <c r="AT36" i="640"/>
  <c r="K16" i="640"/>
  <c r="K17" i="640"/>
  <c r="K30" i="640"/>
  <c r="K20" i="640"/>
  <c r="K21" i="640"/>
  <c r="U36" i="641"/>
  <c r="V36" i="641"/>
  <c r="AK36" i="641" s="1"/>
  <c r="K33" i="640"/>
  <c r="V33" i="640"/>
  <c r="U33" i="640"/>
  <c r="AK31" i="640"/>
  <c r="K29" i="640"/>
  <c r="K28" i="640"/>
  <c r="AK28" i="640"/>
  <c r="M26" i="640"/>
  <c r="K24" i="640"/>
  <c r="AK24" i="640"/>
  <c r="AK19" i="640"/>
  <c r="M18" i="640"/>
  <c r="AK15" i="640"/>
  <c r="K14" i="640"/>
  <c r="T36" i="640"/>
  <c r="K13" i="640"/>
  <c r="AK33" i="640"/>
  <c r="AJ36" i="640"/>
  <c r="AK34" i="640"/>
  <c r="M15" i="640"/>
  <c r="M19" i="640"/>
  <c r="M23" i="640"/>
  <c r="M27" i="640"/>
  <c r="M31" i="640"/>
  <c r="K32" i="640"/>
  <c r="AK29" i="640"/>
  <c r="AK13" i="640"/>
  <c r="AK17" i="640"/>
  <c r="AK21" i="640"/>
  <c r="AK25" i="640"/>
  <c r="AK18" i="640"/>
  <c r="AK22" i="640"/>
  <c r="AK26" i="640"/>
  <c r="AK30" i="640"/>
  <c r="AK35" i="640"/>
  <c r="U12" i="640"/>
  <c r="U13" i="640"/>
  <c r="U15" i="640"/>
  <c r="U17" i="640"/>
  <c r="U18" i="640"/>
  <c r="U19" i="640"/>
  <c r="U21" i="640"/>
  <c r="U22" i="640"/>
  <c r="U24" i="640"/>
  <c r="U25" i="640"/>
  <c r="U26" i="640"/>
  <c r="U27" i="640"/>
  <c r="AK27" i="640"/>
  <c r="U28" i="640"/>
  <c r="U29" i="640"/>
  <c r="U30" i="640"/>
  <c r="U31" i="640"/>
  <c r="V32" i="640"/>
  <c r="AK32" i="640" s="1"/>
  <c r="V12" i="640"/>
  <c r="AK12" i="640" s="1"/>
  <c r="V14" i="640"/>
  <c r="AK14" i="640" s="1"/>
  <c r="V16" i="640"/>
  <c r="AK16" i="640" s="1"/>
  <c r="V20" i="640"/>
  <c r="AK20" i="640" s="1"/>
  <c r="V23" i="640"/>
  <c r="AK23" i="640" s="1"/>
  <c r="M34" i="640"/>
  <c r="M35" i="640"/>
  <c r="U34" i="640"/>
  <c r="U35" i="640"/>
  <c r="U36" i="640" l="1"/>
  <c r="V36" i="640"/>
  <c r="AK36" i="640" s="1"/>
  <c r="AI11" i="639" l="1"/>
  <c r="AI8" i="639" s="1"/>
  <c r="S11" i="639"/>
  <c r="T12" i="639" s="1"/>
  <c r="AU36" i="639"/>
  <c r="AS36" i="639"/>
  <c r="AT35" i="639"/>
  <c r="AJ35" i="639"/>
  <c r="X35" i="639"/>
  <c r="T35" i="639"/>
  <c r="L35" i="639"/>
  <c r="K35" i="639" s="1"/>
  <c r="H35" i="639"/>
  <c r="E35" i="639"/>
  <c r="AT34" i="639"/>
  <c r="AJ34" i="639"/>
  <c r="X34" i="639"/>
  <c r="T34" i="639"/>
  <c r="L34" i="639"/>
  <c r="K34" i="639" s="1"/>
  <c r="H34" i="639"/>
  <c r="E34" i="639"/>
  <c r="AZ33" i="639"/>
  <c r="AT33" i="639"/>
  <c r="AJ33" i="639"/>
  <c r="X33" i="639"/>
  <c r="T33" i="639"/>
  <c r="L33" i="639"/>
  <c r="M33" i="639" s="1"/>
  <c r="H33" i="639"/>
  <c r="E33" i="639"/>
  <c r="AJ32" i="639"/>
  <c r="X32" i="639"/>
  <c r="T32" i="639"/>
  <c r="V32" i="639" s="1"/>
  <c r="L32" i="639"/>
  <c r="K32" i="639" s="1"/>
  <c r="H32" i="639"/>
  <c r="E32" i="639"/>
  <c r="AJ31" i="639"/>
  <c r="X31" i="639"/>
  <c r="T31" i="639"/>
  <c r="L31" i="639"/>
  <c r="M31" i="639" s="1"/>
  <c r="H31" i="639"/>
  <c r="E31" i="639"/>
  <c r="AT30" i="639"/>
  <c r="AJ30" i="639"/>
  <c r="X30" i="639"/>
  <c r="T30" i="639"/>
  <c r="U30" i="639" s="1"/>
  <c r="L30" i="639"/>
  <c r="M30" i="639" s="1"/>
  <c r="H30" i="639"/>
  <c r="E30" i="639"/>
  <c r="AT29" i="639"/>
  <c r="AJ29" i="639"/>
  <c r="X29" i="639"/>
  <c r="T29" i="639"/>
  <c r="L29" i="639"/>
  <c r="M29" i="639" s="1"/>
  <c r="H29" i="639"/>
  <c r="E29" i="639"/>
  <c r="AT28" i="639"/>
  <c r="AJ28" i="639"/>
  <c r="X28" i="639"/>
  <c r="T28" i="639"/>
  <c r="L28" i="639"/>
  <c r="M28" i="639" s="1"/>
  <c r="H28" i="639"/>
  <c r="E28" i="639"/>
  <c r="AT27" i="639"/>
  <c r="AJ27" i="639"/>
  <c r="X27" i="639"/>
  <c r="T27" i="639"/>
  <c r="L27" i="639"/>
  <c r="M27" i="639" s="1"/>
  <c r="H27" i="639"/>
  <c r="E27" i="639"/>
  <c r="AT26" i="639"/>
  <c r="AJ26" i="639"/>
  <c r="X26" i="639"/>
  <c r="T26" i="639"/>
  <c r="U26" i="639" s="1"/>
  <c r="L26" i="639"/>
  <c r="M26" i="639" s="1"/>
  <c r="H26" i="639"/>
  <c r="E26" i="639"/>
  <c r="AT25" i="639"/>
  <c r="AJ25" i="639"/>
  <c r="X25" i="639"/>
  <c r="T25" i="639"/>
  <c r="L25" i="639"/>
  <c r="M25" i="639" s="1"/>
  <c r="H25" i="639"/>
  <c r="E25" i="639"/>
  <c r="AT24" i="639"/>
  <c r="AJ24" i="639"/>
  <c r="X24" i="639"/>
  <c r="T24" i="639"/>
  <c r="L24" i="639"/>
  <c r="M24" i="639" s="1"/>
  <c r="H24" i="639"/>
  <c r="E24" i="639"/>
  <c r="AT23" i="639"/>
  <c r="AJ23" i="639"/>
  <c r="X23" i="639"/>
  <c r="T23" i="639"/>
  <c r="L23" i="639"/>
  <c r="M23" i="639" s="1"/>
  <c r="H23" i="639"/>
  <c r="E23" i="639"/>
  <c r="AT22" i="639"/>
  <c r="AJ22" i="639"/>
  <c r="X22" i="639"/>
  <c r="T22" i="639"/>
  <c r="L22" i="639"/>
  <c r="M22" i="639" s="1"/>
  <c r="H22" i="639"/>
  <c r="E22" i="639"/>
  <c r="AT21" i="639"/>
  <c r="AJ21" i="639"/>
  <c r="X21" i="639"/>
  <c r="T21" i="639"/>
  <c r="L21" i="639"/>
  <c r="M21" i="639" s="1"/>
  <c r="H21" i="639"/>
  <c r="E21" i="639"/>
  <c r="AT20" i="639"/>
  <c r="AJ20" i="639"/>
  <c r="X20" i="639"/>
  <c r="T20" i="639"/>
  <c r="L20" i="639"/>
  <c r="M20" i="639" s="1"/>
  <c r="H20" i="639"/>
  <c r="E20" i="639"/>
  <c r="AT19" i="639"/>
  <c r="AJ19" i="639"/>
  <c r="X19" i="639"/>
  <c r="T19" i="639"/>
  <c r="L19" i="639"/>
  <c r="M19" i="639" s="1"/>
  <c r="H19" i="639"/>
  <c r="E19" i="639"/>
  <c r="AT18" i="639"/>
  <c r="AJ18" i="639"/>
  <c r="X18" i="639"/>
  <c r="T18" i="639"/>
  <c r="L18" i="639"/>
  <c r="K18" i="639" s="1"/>
  <c r="H18" i="639"/>
  <c r="E18" i="639"/>
  <c r="AT17" i="639"/>
  <c r="AJ17" i="639"/>
  <c r="X17" i="639"/>
  <c r="T17" i="639"/>
  <c r="L17" i="639"/>
  <c r="M17" i="639" s="1"/>
  <c r="H17" i="639"/>
  <c r="E17" i="639"/>
  <c r="AT16" i="639"/>
  <c r="AJ16" i="639"/>
  <c r="X16" i="639"/>
  <c r="T16" i="639"/>
  <c r="L16" i="639"/>
  <c r="M16" i="639" s="1"/>
  <c r="H16" i="639"/>
  <c r="E16" i="639"/>
  <c r="AT15" i="639"/>
  <c r="AJ15" i="639"/>
  <c r="X15" i="639"/>
  <c r="T15" i="639"/>
  <c r="L15" i="639"/>
  <c r="M15" i="639" s="1"/>
  <c r="H15" i="639"/>
  <c r="E15" i="639"/>
  <c r="AT14" i="639"/>
  <c r="AJ14" i="639"/>
  <c r="X14" i="639"/>
  <c r="T14" i="639"/>
  <c r="L14" i="639"/>
  <c r="M14" i="639" s="1"/>
  <c r="H14" i="639"/>
  <c r="E14" i="639"/>
  <c r="AT13" i="639"/>
  <c r="AJ13" i="639"/>
  <c r="X13" i="639"/>
  <c r="T13" i="639"/>
  <c r="L13" i="639"/>
  <c r="M13" i="639" s="1"/>
  <c r="H13" i="639"/>
  <c r="E13" i="639"/>
  <c r="AT12" i="639"/>
  <c r="AJ12" i="639"/>
  <c r="X12" i="639"/>
  <c r="L12" i="639"/>
  <c r="K12" i="639" s="1"/>
  <c r="H12" i="639"/>
  <c r="E12" i="639"/>
  <c r="AT36" i="639" l="1"/>
  <c r="V35" i="639"/>
  <c r="V34" i="639"/>
  <c r="AK34" i="639" s="1"/>
  <c r="K33" i="639"/>
  <c r="U33" i="639"/>
  <c r="V33" i="639"/>
  <c r="AK33" i="639" s="1"/>
  <c r="U32" i="639"/>
  <c r="K31" i="639"/>
  <c r="V31" i="639"/>
  <c r="AK31" i="639" s="1"/>
  <c r="V30" i="639"/>
  <c r="K29" i="639"/>
  <c r="V29" i="639"/>
  <c r="U29" i="639"/>
  <c r="V28" i="639"/>
  <c r="K27" i="639"/>
  <c r="V27" i="639"/>
  <c r="AK27" i="639" s="1"/>
  <c r="V26" i="639"/>
  <c r="AK26" i="639" s="1"/>
  <c r="K25" i="639"/>
  <c r="V25" i="639"/>
  <c r="AK25" i="639" s="1"/>
  <c r="V24" i="639"/>
  <c r="AK24" i="639" s="1"/>
  <c r="K23" i="639"/>
  <c r="V23" i="639"/>
  <c r="AK23" i="639" s="1"/>
  <c r="V22" i="639"/>
  <c r="AK22" i="639" s="1"/>
  <c r="U22" i="639"/>
  <c r="K21" i="639"/>
  <c r="V21" i="639"/>
  <c r="AK21" i="639" s="1"/>
  <c r="U21" i="639"/>
  <c r="K20" i="639"/>
  <c r="U20" i="639"/>
  <c r="V19" i="639"/>
  <c r="AK19" i="639" s="1"/>
  <c r="M18" i="639"/>
  <c r="U18" i="639"/>
  <c r="K17" i="639"/>
  <c r="V17" i="639"/>
  <c r="AK17" i="639" s="1"/>
  <c r="K16" i="639"/>
  <c r="U16" i="639"/>
  <c r="AJ36" i="639"/>
  <c r="V15" i="639"/>
  <c r="AK15" i="639" s="1"/>
  <c r="K14" i="639"/>
  <c r="V14" i="639"/>
  <c r="AK14" i="639" s="1"/>
  <c r="K13" i="639"/>
  <c r="U13" i="639"/>
  <c r="M12" i="639"/>
  <c r="AK28" i="639"/>
  <c r="AK29" i="639"/>
  <c r="AK30" i="639"/>
  <c r="U27" i="639"/>
  <c r="U28" i="639"/>
  <c r="U23" i="639"/>
  <c r="U24" i="639"/>
  <c r="U31" i="639"/>
  <c r="U25" i="639"/>
  <c r="AK32" i="639"/>
  <c r="T36" i="639"/>
  <c r="K15" i="639"/>
  <c r="K19" i="639"/>
  <c r="K22" i="639"/>
  <c r="K24" i="639"/>
  <c r="K26" i="639"/>
  <c r="K28" i="639"/>
  <c r="K30" i="639"/>
  <c r="AK35" i="639"/>
  <c r="U12" i="639"/>
  <c r="U14" i="639"/>
  <c r="U15" i="639"/>
  <c r="U17" i="639"/>
  <c r="U19" i="639"/>
  <c r="V12" i="639"/>
  <c r="AK12" i="639" s="1"/>
  <c r="V13" i="639"/>
  <c r="AK13" i="639" s="1"/>
  <c r="V16" i="639"/>
  <c r="AK16" i="639" s="1"/>
  <c r="V18" i="639"/>
  <c r="AK18" i="639" s="1"/>
  <c r="V20" i="639"/>
  <c r="AK20" i="639" s="1"/>
  <c r="M32" i="639"/>
  <c r="M34" i="639"/>
  <c r="M35" i="639"/>
  <c r="U34" i="639"/>
  <c r="U35" i="639"/>
  <c r="V36" i="639" l="1"/>
  <c r="AK36" i="639"/>
  <c r="U36" i="639"/>
  <c r="AI11" i="638" l="1"/>
  <c r="S11" i="638"/>
  <c r="AU36" i="638"/>
  <c r="AS36" i="638"/>
  <c r="AT35" i="638"/>
  <c r="AJ35" i="638"/>
  <c r="X35" i="638"/>
  <c r="T35" i="638"/>
  <c r="L35" i="638"/>
  <c r="M35" i="638" s="1"/>
  <c r="H35" i="638"/>
  <c r="E35" i="638"/>
  <c r="AT34" i="638"/>
  <c r="AJ34" i="638"/>
  <c r="X34" i="638"/>
  <c r="T34" i="638"/>
  <c r="L34" i="638"/>
  <c r="M34" i="638" s="1"/>
  <c r="H34" i="638"/>
  <c r="E34" i="638"/>
  <c r="AZ33" i="638"/>
  <c r="AT33" i="638"/>
  <c r="AJ33" i="638"/>
  <c r="X33" i="638"/>
  <c r="T33" i="638"/>
  <c r="L33" i="638"/>
  <c r="M33" i="638" s="1"/>
  <c r="H33" i="638"/>
  <c r="E33" i="638"/>
  <c r="AJ32" i="638"/>
  <c r="X32" i="638"/>
  <c r="T32" i="638"/>
  <c r="L32" i="638"/>
  <c r="K32" i="638" s="1"/>
  <c r="H32" i="638"/>
  <c r="E32" i="638"/>
  <c r="AJ31" i="638"/>
  <c r="X31" i="638"/>
  <c r="T31" i="638"/>
  <c r="L31" i="638"/>
  <c r="K31" i="638" s="1"/>
  <c r="H31" i="638"/>
  <c r="E31" i="638"/>
  <c r="AT30" i="638"/>
  <c r="AJ30" i="638"/>
  <c r="X30" i="638"/>
  <c r="T30" i="638"/>
  <c r="V30" i="638" s="1"/>
  <c r="L30" i="638"/>
  <c r="M30" i="638" s="1"/>
  <c r="H30" i="638"/>
  <c r="E30" i="638"/>
  <c r="AT29" i="638"/>
  <c r="AJ29" i="638"/>
  <c r="X29" i="638"/>
  <c r="T29" i="638"/>
  <c r="L29" i="638"/>
  <c r="K29" i="638" s="1"/>
  <c r="H29" i="638"/>
  <c r="E29" i="638"/>
  <c r="AT28" i="638"/>
  <c r="AJ28" i="638"/>
  <c r="X28" i="638"/>
  <c r="T28" i="638"/>
  <c r="L28" i="638"/>
  <c r="M28" i="638" s="1"/>
  <c r="H28" i="638"/>
  <c r="E28" i="638"/>
  <c r="AT27" i="638"/>
  <c r="AJ27" i="638"/>
  <c r="X27" i="638"/>
  <c r="T27" i="638"/>
  <c r="U27" i="638" s="1"/>
  <c r="L27" i="638"/>
  <c r="M27" i="638" s="1"/>
  <c r="H27" i="638"/>
  <c r="E27" i="638"/>
  <c r="AT26" i="638"/>
  <c r="AJ26" i="638"/>
  <c r="X26" i="638"/>
  <c r="T26" i="638"/>
  <c r="L26" i="638"/>
  <c r="M26" i="638" s="1"/>
  <c r="H26" i="638"/>
  <c r="E26" i="638"/>
  <c r="AT25" i="638"/>
  <c r="AJ25" i="638"/>
  <c r="X25" i="638"/>
  <c r="T25" i="638"/>
  <c r="L25" i="638"/>
  <c r="K25" i="638" s="1"/>
  <c r="H25" i="638"/>
  <c r="E25" i="638"/>
  <c r="AT24" i="638"/>
  <c r="AJ24" i="638"/>
  <c r="X24" i="638"/>
  <c r="T24" i="638"/>
  <c r="L24" i="638"/>
  <c r="M24" i="638" s="1"/>
  <c r="H24" i="638"/>
  <c r="E24" i="638"/>
  <c r="AT23" i="638"/>
  <c r="AJ23" i="638"/>
  <c r="X23" i="638"/>
  <c r="T23" i="638"/>
  <c r="L23" i="638"/>
  <c r="K23" i="638" s="1"/>
  <c r="H23" i="638"/>
  <c r="E23" i="638"/>
  <c r="AT22" i="638"/>
  <c r="AJ22" i="638"/>
  <c r="X22" i="638"/>
  <c r="T22" i="638"/>
  <c r="L22" i="638"/>
  <c r="M22" i="638" s="1"/>
  <c r="H22" i="638"/>
  <c r="E22" i="638"/>
  <c r="AT21" i="638"/>
  <c r="AJ21" i="638"/>
  <c r="X21" i="638"/>
  <c r="T21" i="638"/>
  <c r="L21" i="638"/>
  <c r="M21" i="638" s="1"/>
  <c r="K21" i="638"/>
  <c r="H21" i="638"/>
  <c r="E21" i="638"/>
  <c r="AT20" i="638"/>
  <c r="AJ20" i="638"/>
  <c r="X20" i="638"/>
  <c r="T20" i="638"/>
  <c r="L20" i="638"/>
  <c r="M20" i="638" s="1"/>
  <c r="K20" i="638"/>
  <c r="H20" i="638"/>
  <c r="E20" i="638"/>
  <c r="AT19" i="638"/>
  <c r="AJ19" i="638"/>
  <c r="X19" i="638"/>
  <c r="T19" i="638"/>
  <c r="L19" i="638"/>
  <c r="M19" i="638" s="1"/>
  <c r="H19" i="638"/>
  <c r="E19" i="638"/>
  <c r="AT18" i="638"/>
  <c r="AJ18" i="638"/>
  <c r="X18" i="638"/>
  <c r="T18" i="638"/>
  <c r="L18" i="638"/>
  <c r="M18" i="638" s="1"/>
  <c r="H18" i="638"/>
  <c r="E18" i="638"/>
  <c r="AT17" i="638"/>
  <c r="AJ17" i="638"/>
  <c r="X17" i="638"/>
  <c r="T17" i="638"/>
  <c r="L17" i="638"/>
  <c r="M17" i="638" s="1"/>
  <c r="H17" i="638"/>
  <c r="E17" i="638"/>
  <c r="AT16" i="638"/>
  <c r="AJ16" i="638"/>
  <c r="X16" i="638"/>
  <c r="T16" i="638"/>
  <c r="L16" i="638"/>
  <c r="M16" i="638" s="1"/>
  <c r="H16" i="638"/>
  <c r="E16" i="638"/>
  <c r="AT15" i="638"/>
  <c r="AJ15" i="638"/>
  <c r="X15" i="638"/>
  <c r="T15" i="638"/>
  <c r="L15" i="638"/>
  <c r="K15" i="638" s="1"/>
  <c r="H15" i="638"/>
  <c r="E15" i="638"/>
  <c r="AT14" i="638"/>
  <c r="AJ14" i="638"/>
  <c r="X14" i="638"/>
  <c r="T14" i="638"/>
  <c r="L14" i="638"/>
  <c r="M14" i="638" s="1"/>
  <c r="H14" i="638"/>
  <c r="E14" i="638"/>
  <c r="AT13" i="638"/>
  <c r="AJ13" i="638"/>
  <c r="X13" i="638"/>
  <c r="T13" i="638"/>
  <c r="L13" i="638"/>
  <c r="M13" i="638" s="1"/>
  <c r="H13" i="638"/>
  <c r="E13" i="638"/>
  <c r="AT12" i="638"/>
  <c r="AT36" i="638" s="1"/>
  <c r="X12" i="638"/>
  <c r="L12" i="638"/>
  <c r="M12" i="638" s="1"/>
  <c r="H12" i="638"/>
  <c r="E12" i="638"/>
  <c r="AJ12" i="638"/>
  <c r="T12" i="638"/>
  <c r="V14" i="638" l="1"/>
  <c r="V18" i="638"/>
  <c r="V13" i="638"/>
  <c r="V16" i="638"/>
  <c r="V17" i="638"/>
  <c r="V15" i="638"/>
  <c r="V19" i="638"/>
  <c r="V20" i="638"/>
  <c r="V21" i="638"/>
  <c r="K35" i="638"/>
  <c r="V35" i="638"/>
  <c r="K34" i="638"/>
  <c r="V34" i="638"/>
  <c r="AK34" i="638" s="1"/>
  <c r="V33" i="638"/>
  <c r="AK33" i="638" s="1"/>
  <c r="V32" i="638"/>
  <c r="AK32" i="638" s="1"/>
  <c r="M31" i="638"/>
  <c r="U31" i="638"/>
  <c r="V31" i="638"/>
  <c r="AK31" i="638" s="1"/>
  <c r="K30" i="638"/>
  <c r="U30" i="638"/>
  <c r="M29" i="638"/>
  <c r="U29" i="638"/>
  <c r="V29" i="638"/>
  <c r="AK29" i="638" s="1"/>
  <c r="K28" i="638"/>
  <c r="V28" i="638"/>
  <c r="AK28" i="638" s="1"/>
  <c r="K27" i="638"/>
  <c r="V27" i="638"/>
  <c r="AK27" i="638" s="1"/>
  <c r="K26" i="638"/>
  <c r="V26" i="638"/>
  <c r="AK26" i="638" s="1"/>
  <c r="M25" i="638"/>
  <c r="V25" i="638"/>
  <c r="AK25" i="638" s="1"/>
  <c r="K24" i="638"/>
  <c r="V24" i="638"/>
  <c r="AK24" i="638" s="1"/>
  <c r="M23" i="638"/>
  <c r="V22" i="638"/>
  <c r="V23" i="638"/>
  <c r="AK23" i="638" s="1"/>
  <c r="K22" i="638"/>
  <c r="U22" i="638"/>
  <c r="AK20" i="638"/>
  <c r="K19" i="638"/>
  <c r="AK19" i="638"/>
  <c r="U19" i="638"/>
  <c r="K18" i="638"/>
  <c r="K17" i="638"/>
  <c r="K16" i="638"/>
  <c r="M15" i="638"/>
  <c r="K14" i="638"/>
  <c r="AK14" i="638"/>
  <c r="U14" i="638"/>
  <c r="K13" i="638"/>
  <c r="AK13" i="638"/>
  <c r="AK15" i="638"/>
  <c r="AK16" i="638"/>
  <c r="AK21" i="638"/>
  <c r="AK22" i="638"/>
  <c r="AK17" i="638"/>
  <c r="AK18" i="638"/>
  <c r="AK30" i="638"/>
  <c r="U20" i="638"/>
  <c r="U15" i="638"/>
  <c r="U18" i="638"/>
  <c r="U16" i="638"/>
  <c r="U21" i="638"/>
  <c r="U24" i="638"/>
  <c r="U25" i="638"/>
  <c r="U28" i="638"/>
  <c r="U17" i="638"/>
  <c r="U23" i="638"/>
  <c r="U26" i="638"/>
  <c r="U33" i="638"/>
  <c r="U13" i="638"/>
  <c r="K33" i="638"/>
  <c r="K12" i="638"/>
  <c r="U12" i="638"/>
  <c r="V12" i="638"/>
  <c r="AK12" i="638" s="1"/>
  <c r="T36" i="638"/>
  <c r="AK35" i="638"/>
  <c r="AJ36" i="638"/>
  <c r="M32" i="638"/>
  <c r="AI8" i="638"/>
  <c r="U32" i="638"/>
  <c r="U34" i="638"/>
  <c r="U35" i="638"/>
  <c r="V36" i="638" l="1"/>
  <c r="AK36" i="638" s="1"/>
  <c r="U36" i="638"/>
  <c r="AI11" i="637" l="1"/>
  <c r="S11" i="637"/>
  <c r="AU36" i="637"/>
  <c r="AS36" i="637"/>
  <c r="AT35" i="637"/>
  <c r="AJ35" i="637"/>
  <c r="X35" i="637"/>
  <c r="T35" i="637"/>
  <c r="L35" i="637"/>
  <c r="K35" i="637" s="1"/>
  <c r="H35" i="637"/>
  <c r="E35" i="637"/>
  <c r="AT34" i="637"/>
  <c r="AJ34" i="637"/>
  <c r="X34" i="637"/>
  <c r="T34" i="637"/>
  <c r="L34" i="637"/>
  <c r="K34" i="637" s="1"/>
  <c r="H34" i="637"/>
  <c r="E34" i="637"/>
  <c r="AZ33" i="637"/>
  <c r="AT33" i="637"/>
  <c r="AJ33" i="637"/>
  <c r="X33" i="637"/>
  <c r="T33" i="637"/>
  <c r="L33" i="637"/>
  <c r="K33" i="637" s="1"/>
  <c r="H33" i="637"/>
  <c r="E33" i="637"/>
  <c r="AJ32" i="637"/>
  <c r="X32" i="637"/>
  <c r="T32" i="637"/>
  <c r="L32" i="637"/>
  <c r="K32" i="637" s="1"/>
  <c r="H32" i="637"/>
  <c r="E32" i="637"/>
  <c r="AJ31" i="637"/>
  <c r="X31" i="637"/>
  <c r="T31" i="637"/>
  <c r="L31" i="637"/>
  <c r="K31" i="637" s="1"/>
  <c r="H31" i="637"/>
  <c r="E31" i="637"/>
  <c r="AT30" i="637"/>
  <c r="AJ30" i="637"/>
  <c r="X30" i="637"/>
  <c r="T30" i="637"/>
  <c r="L30" i="637"/>
  <c r="K30" i="637" s="1"/>
  <c r="H30" i="637"/>
  <c r="E30" i="637"/>
  <c r="AT29" i="637"/>
  <c r="AJ29" i="637"/>
  <c r="X29" i="637"/>
  <c r="T29" i="637"/>
  <c r="L29" i="637"/>
  <c r="M29" i="637" s="1"/>
  <c r="H29" i="637"/>
  <c r="E29" i="637"/>
  <c r="AT28" i="637"/>
  <c r="AJ28" i="637"/>
  <c r="X28" i="637"/>
  <c r="T28" i="637"/>
  <c r="L28" i="637"/>
  <c r="M28" i="637" s="1"/>
  <c r="H28" i="637"/>
  <c r="E28" i="637"/>
  <c r="AT27" i="637"/>
  <c r="AJ27" i="637"/>
  <c r="X27" i="637"/>
  <c r="T27" i="637"/>
  <c r="L27" i="637"/>
  <c r="M27" i="637" s="1"/>
  <c r="H27" i="637"/>
  <c r="E27" i="637"/>
  <c r="AT26" i="637"/>
  <c r="AJ26" i="637"/>
  <c r="X26" i="637"/>
  <c r="T26" i="637"/>
  <c r="L26" i="637"/>
  <c r="M26" i="637" s="1"/>
  <c r="H26" i="637"/>
  <c r="E26" i="637"/>
  <c r="AT25" i="637"/>
  <c r="AJ25" i="637"/>
  <c r="X25" i="637"/>
  <c r="T25" i="637"/>
  <c r="L25" i="637"/>
  <c r="M25" i="637" s="1"/>
  <c r="H25" i="637"/>
  <c r="E25" i="637"/>
  <c r="AT24" i="637"/>
  <c r="AJ24" i="637"/>
  <c r="X24" i="637"/>
  <c r="T24" i="637"/>
  <c r="L24" i="637"/>
  <c r="M24" i="637" s="1"/>
  <c r="H24" i="637"/>
  <c r="E24" i="637"/>
  <c r="AT23" i="637"/>
  <c r="AJ23" i="637"/>
  <c r="X23" i="637"/>
  <c r="T23" i="637"/>
  <c r="L23" i="637"/>
  <c r="M23" i="637" s="1"/>
  <c r="H23" i="637"/>
  <c r="E23" i="637"/>
  <c r="AT22" i="637"/>
  <c r="AJ22" i="637"/>
  <c r="X22" i="637"/>
  <c r="T22" i="637"/>
  <c r="L22" i="637"/>
  <c r="K22" i="637" s="1"/>
  <c r="H22" i="637"/>
  <c r="E22" i="637"/>
  <c r="AT21" i="637"/>
  <c r="AJ21" i="637"/>
  <c r="X21" i="637"/>
  <c r="T21" i="637"/>
  <c r="L21" i="637"/>
  <c r="K21" i="637" s="1"/>
  <c r="H21" i="637"/>
  <c r="E21" i="637"/>
  <c r="AT20" i="637"/>
  <c r="AJ20" i="637"/>
  <c r="X20" i="637"/>
  <c r="T20" i="637"/>
  <c r="L20" i="637"/>
  <c r="M20" i="637" s="1"/>
  <c r="H20" i="637"/>
  <c r="E20" i="637"/>
  <c r="AT19" i="637"/>
  <c r="AJ19" i="637"/>
  <c r="X19" i="637"/>
  <c r="T19" i="637"/>
  <c r="L19" i="637"/>
  <c r="M19" i="637" s="1"/>
  <c r="H19" i="637"/>
  <c r="E19" i="637"/>
  <c r="AT18" i="637"/>
  <c r="AJ18" i="637"/>
  <c r="X18" i="637"/>
  <c r="T18" i="637"/>
  <c r="L18" i="637"/>
  <c r="M18" i="637" s="1"/>
  <c r="H18" i="637"/>
  <c r="E18" i="637"/>
  <c r="AT17" i="637"/>
  <c r="AJ17" i="637"/>
  <c r="X17" i="637"/>
  <c r="T17" i="637"/>
  <c r="L17" i="637"/>
  <c r="K17" i="637" s="1"/>
  <c r="H17" i="637"/>
  <c r="E17" i="637"/>
  <c r="AT16" i="637"/>
  <c r="AJ16" i="637"/>
  <c r="X16" i="637"/>
  <c r="T16" i="637"/>
  <c r="L16" i="637"/>
  <c r="M16" i="637" s="1"/>
  <c r="H16" i="637"/>
  <c r="E16" i="637"/>
  <c r="AT15" i="637"/>
  <c r="AJ15" i="637"/>
  <c r="X15" i="637"/>
  <c r="T15" i="637"/>
  <c r="L15" i="637"/>
  <c r="M15" i="637" s="1"/>
  <c r="H15" i="637"/>
  <c r="E15" i="637"/>
  <c r="AT14" i="637"/>
  <c r="AJ14" i="637"/>
  <c r="X14" i="637"/>
  <c r="T14" i="637"/>
  <c r="L14" i="637"/>
  <c r="M14" i="637" s="1"/>
  <c r="H14" i="637"/>
  <c r="E14" i="637"/>
  <c r="AT13" i="637"/>
  <c r="AJ13" i="637"/>
  <c r="X13" i="637"/>
  <c r="T13" i="637"/>
  <c r="L13" i="637"/>
  <c r="M13" i="637" s="1"/>
  <c r="H13" i="637"/>
  <c r="E13" i="637"/>
  <c r="AT12" i="637"/>
  <c r="AJ12" i="637"/>
  <c r="X12" i="637"/>
  <c r="L12" i="637"/>
  <c r="M12" i="637" s="1"/>
  <c r="H12" i="637"/>
  <c r="E12" i="637"/>
  <c r="T12" i="637"/>
  <c r="AI8" i="637"/>
  <c r="K18" i="637" l="1"/>
  <c r="K23" i="637"/>
  <c r="K16" i="637"/>
  <c r="M17" i="637"/>
  <c r="V15" i="637"/>
  <c r="V18" i="637"/>
  <c r="V22" i="637"/>
  <c r="V24" i="637"/>
  <c r="V28" i="637"/>
  <c r="V35" i="637"/>
  <c r="V14" i="637"/>
  <c r="V16" i="637"/>
  <c r="V21" i="637"/>
  <c r="V23" i="637"/>
  <c r="V27" i="637"/>
  <c r="V31" i="637"/>
  <c r="U33" i="637"/>
  <c r="V34" i="637"/>
  <c r="AT36" i="637"/>
  <c r="V13" i="637"/>
  <c r="V17" i="637"/>
  <c r="V20" i="637"/>
  <c r="V26" i="637"/>
  <c r="V30" i="637"/>
  <c r="U17" i="637"/>
  <c r="V19" i="637"/>
  <c r="V25" i="637"/>
  <c r="V29" i="637"/>
  <c r="U32" i="637"/>
  <c r="M33" i="637"/>
  <c r="V33" i="637"/>
  <c r="AK33" i="637" s="1"/>
  <c r="M31" i="637"/>
  <c r="AK31" i="637"/>
  <c r="M30" i="637"/>
  <c r="K29" i="637"/>
  <c r="K28" i="637"/>
  <c r="K27" i="637"/>
  <c r="AK27" i="637"/>
  <c r="AK28" i="637"/>
  <c r="K26" i="637"/>
  <c r="AK26" i="637"/>
  <c r="K25" i="637"/>
  <c r="K24" i="637"/>
  <c r="U24" i="637"/>
  <c r="AK23" i="637"/>
  <c r="U23" i="637"/>
  <c r="M22" i="637"/>
  <c r="M21" i="637"/>
  <c r="AK21" i="637"/>
  <c r="U21" i="637"/>
  <c r="K20" i="637"/>
  <c r="AK20" i="637"/>
  <c r="K19" i="637"/>
  <c r="U19" i="637"/>
  <c r="AK18" i="637"/>
  <c r="K15" i="637"/>
  <c r="AK15" i="637"/>
  <c r="U15" i="637"/>
  <c r="K14" i="637"/>
  <c r="K13" i="637"/>
  <c r="U13" i="637"/>
  <c r="K12" i="637"/>
  <c r="AK14" i="637"/>
  <c r="AK17" i="637"/>
  <c r="AK22" i="637"/>
  <c r="AK25" i="637"/>
  <c r="AK29" i="637"/>
  <c r="AK30" i="637"/>
  <c r="AK16" i="637"/>
  <c r="AK19" i="637"/>
  <c r="AK24" i="637"/>
  <c r="AK13" i="637"/>
  <c r="AJ36" i="637"/>
  <c r="U14" i="637"/>
  <c r="U16" i="637"/>
  <c r="U20" i="637"/>
  <c r="U22" i="637"/>
  <c r="U25" i="637"/>
  <c r="U27" i="637"/>
  <c r="U29" i="637"/>
  <c r="U31" i="637"/>
  <c r="AK34" i="637"/>
  <c r="U26" i="637"/>
  <c r="U28" i="637"/>
  <c r="U30" i="637"/>
  <c r="U18" i="637"/>
  <c r="V32" i="637"/>
  <c r="AK32" i="637" s="1"/>
  <c r="U12" i="637"/>
  <c r="T36" i="637"/>
  <c r="V12" i="637"/>
  <c r="AK12" i="637" s="1"/>
  <c r="AK35" i="637"/>
  <c r="M32" i="637"/>
  <c r="M34" i="637"/>
  <c r="M35" i="637"/>
  <c r="U34" i="637"/>
  <c r="U35" i="637"/>
  <c r="V36" i="637" l="1"/>
  <c r="AK36" i="637" s="1"/>
  <c r="U36" i="637"/>
  <c r="E34" i="635" l="1"/>
  <c r="AI11" i="636" l="1"/>
  <c r="S11" i="636"/>
  <c r="T12" i="636" s="1"/>
  <c r="AU36" i="636"/>
  <c r="AS36" i="636"/>
  <c r="AT35" i="636"/>
  <c r="AJ35" i="636"/>
  <c r="X35" i="636"/>
  <c r="T35" i="636"/>
  <c r="L35" i="636"/>
  <c r="K35" i="636" s="1"/>
  <c r="H35" i="636"/>
  <c r="E35" i="636"/>
  <c r="AT34" i="636"/>
  <c r="AJ34" i="636"/>
  <c r="X34" i="636"/>
  <c r="T34" i="636"/>
  <c r="L34" i="636"/>
  <c r="K34" i="636" s="1"/>
  <c r="H34" i="636"/>
  <c r="E34" i="636"/>
  <c r="AZ33" i="636"/>
  <c r="AT33" i="636"/>
  <c r="AJ33" i="636"/>
  <c r="X33" i="636"/>
  <c r="T33" i="636"/>
  <c r="L33" i="636"/>
  <c r="M33" i="636" s="1"/>
  <c r="K33" i="636"/>
  <c r="H33" i="636"/>
  <c r="E33" i="636"/>
  <c r="AJ32" i="636"/>
  <c r="X32" i="636"/>
  <c r="T32" i="636"/>
  <c r="L32" i="636"/>
  <c r="K32" i="636" s="1"/>
  <c r="H32" i="636"/>
  <c r="E32" i="636"/>
  <c r="AJ31" i="636"/>
  <c r="X31" i="636"/>
  <c r="T31" i="636"/>
  <c r="L31" i="636"/>
  <c r="M31" i="636" s="1"/>
  <c r="H31" i="636"/>
  <c r="E31" i="636"/>
  <c r="AT30" i="636"/>
  <c r="AJ30" i="636"/>
  <c r="X30" i="636"/>
  <c r="T30" i="636"/>
  <c r="L30" i="636"/>
  <c r="M30" i="636" s="1"/>
  <c r="H30" i="636"/>
  <c r="E30" i="636"/>
  <c r="AT29" i="636"/>
  <c r="AJ29" i="636"/>
  <c r="X29" i="636"/>
  <c r="T29" i="636"/>
  <c r="L29" i="636"/>
  <c r="M29" i="636" s="1"/>
  <c r="H29" i="636"/>
  <c r="E29" i="636"/>
  <c r="AT28" i="636"/>
  <c r="AJ28" i="636"/>
  <c r="X28" i="636"/>
  <c r="T28" i="636"/>
  <c r="L28" i="636"/>
  <c r="M28" i="636" s="1"/>
  <c r="H28" i="636"/>
  <c r="E28" i="636"/>
  <c r="AT27" i="636"/>
  <c r="AJ27" i="636"/>
  <c r="X27" i="636"/>
  <c r="T27" i="636"/>
  <c r="L27" i="636"/>
  <c r="M27" i="636" s="1"/>
  <c r="H27" i="636"/>
  <c r="E27" i="636"/>
  <c r="AT26" i="636"/>
  <c r="AJ26" i="636"/>
  <c r="X26" i="636"/>
  <c r="T26" i="636"/>
  <c r="L26" i="636"/>
  <c r="M26" i="636" s="1"/>
  <c r="H26" i="636"/>
  <c r="E26" i="636"/>
  <c r="AT25" i="636"/>
  <c r="AJ25" i="636"/>
  <c r="X25" i="636"/>
  <c r="T25" i="636"/>
  <c r="L25" i="636"/>
  <c r="M25" i="636" s="1"/>
  <c r="H25" i="636"/>
  <c r="E25" i="636"/>
  <c r="AT24" i="636"/>
  <c r="AJ24" i="636"/>
  <c r="X24" i="636"/>
  <c r="T24" i="636"/>
  <c r="L24" i="636"/>
  <c r="K24" i="636" s="1"/>
  <c r="H24" i="636"/>
  <c r="E24" i="636"/>
  <c r="AT23" i="636"/>
  <c r="AJ23" i="636"/>
  <c r="X23" i="636"/>
  <c r="T23" i="636"/>
  <c r="L23" i="636"/>
  <c r="M23" i="636" s="1"/>
  <c r="H23" i="636"/>
  <c r="E23" i="636"/>
  <c r="AT22" i="636"/>
  <c r="AJ22" i="636"/>
  <c r="X22" i="636"/>
  <c r="T22" i="636"/>
  <c r="L22" i="636"/>
  <c r="M22" i="636" s="1"/>
  <c r="H22" i="636"/>
  <c r="E22" i="636"/>
  <c r="AT21" i="636"/>
  <c r="AJ21" i="636"/>
  <c r="X21" i="636"/>
  <c r="T21" i="636"/>
  <c r="L21" i="636"/>
  <c r="M21" i="636" s="1"/>
  <c r="H21" i="636"/>
  <c r="E21" i="636"/>
  <c r="AT20" i="636"/>
  <c r="AJ20" i="636"/>
  <c r="X20" i="636"/>
  <c r="T20" i="636"/>
  <c r="L20" i="636"/>
  <c r="K20" i="636" s="1"/>
  <c r="H20" i="636"/>
  <c r="E20" i="636"/>
  <c r="AT19" i="636"/>
  <c r="AJ19" i="636"/>
  <c r="X19" i="636"/>
  <c r="T19" i="636"/>
  <c r="L19" i="636"/>
  <c r="M19" i="636" s="1"/>
  <c r="H19" i="636"/>
  <c r="E19" i="636"/>
  <c r="AT18" i="636"/>
  <c r="AJ18" i="636"/>
  <c r="X18" i="636"/>
  <c r="T18" i="636"/>
  <c r="L18" i="636"/>
  <c r="M18" i="636" s="1"/>
  <c r="H18" i="636"/>
  <c r="E18" i="636"/>
  <c r="AT17" i="636"/>
  <c r="AJ17" i="636"/>
  <c r="X17" i="636"/>
  <c r="T17" i="636"/>
  <c r="L17" i="636"/>
  <c r="M17" i="636" s="1"/>
  <c r="H17" i="636"/>
  <c r="E17" i="636"/>
  <c r="AT16" i="636"/>
  <c r="AJ16" i="636"/>
  <c r="X16" i="636"/>
  <c r="T16" i="636"/>
  <c r="L16" i="636"/>
  <c r="K16" i="636" s="1"/>
  <c r="H16" i="636"/>
  <c r="E16" i="636"/>
  <c r="AT15" i="636"/>
  <c r="AJ15" i="636"/>
  <c r="X15" i="636"/>
  <c r="T15" i="636"/>
  <c r="L15" i="636"/>
  <c r="M15" i="636" s="1"/>
  <c r="H15" i="636"/>
  <c r="E15" i="636"/>
  <c r="AT14" i="636"/>
  <c r="AJ14" i="636"/>
  <c r="X14" i="636"/>
  <c r="T14" i="636"/>
  <c r="L14" i="636"/>
  <c r="K14" i="636" s="1"/>
  <c r="H14" i="636"/>
  <c r="E14" i="636"/>
  <c r="AT13" i="636"/>
  <c r="AJ13" i="636"/>
  <c r="X13" i="636"/>
  <c r="T13" i="636"/>
  <c r="L13" i="636"/>
  <c r="M13" i="636" s="1"/>
  <c r="H13" i="636"/>
  <c r="E13" i="636"/>
  <c r="AT12" i="636"/>
  <c r="AJ12" i="636"/>
  <c r="X12" i="636"/>
  <c r="L12" i="636"/>
  <c r="M12" i="636" s="1"/>
  <c r="H12" i="636"/>
  <c r="E12" i="636"/>
  <c r="AI8" i="636"/>
  <c r="AI11" i="635"/>
  <c r="K23" i="636" l="1"/>
  <c r="K21" i="636"/>
  <c r="AT36" i="636"/>
  <c r="V14" i="636"/>
  <c r="V18" i="636"/>
  <c r="V25" i="636"/>
  <c r="V29" i="636"/>
  <c r="U32" i="636"/>
  <c r="V13" i="636"/>
  <c r="V17" i="636"/>
  <c r="V24" i="636"/>
  <c r="V28" i="636"/>
  <c r="V16" i="636"/>
  <c r="M20" i="636"/>
  <c r="V22" i="636"/>
  <c r="V23" i="636"/>
  <c r="V27" i="636"/>
  <c r="V31" i="636"/>
  <c r="V35" i="636"/>
  <c r="V15" i="636"/>
  <c r="AK15" i="636" s="1"/>
  <c r="V19" i="636"/>
  <c r="V20" i="636"/>
  <c r="V21" i="636"/>
  <c r="V26" i="636"/>
  <c r="AK26" i="636" s="1"/>
  <c r="V30" i="636"/>
  <c r="AK30" i="636" s="1"/>
  <c r="U33" i="636"/>
  <c r="V34" i="636"/>
  <c r="V33" i="636"/>
  <c r="AK33" i="636" s="1"/>
  <c r="K31" i="636"/>
  <c r="U31" i="636"/>
  <c r="K30" i="636"/>
  <c r="K29" i="636"/>
  <c r="K28" i="636"/>
  <c r="AK29" i="636"/>
  <c r="U28" i="636"/>
  <c r="K27" i="636"/>
  <c r="K26" i="636"/>
  <c r="K25" i="636"/>
  <c r="AK25" i="636"/>
  <c r="M24" i="636"/>
  <c r="AK24" i="636"/>
  <c r="U23" i="636"/>
  <c r="K22" i="636"/>
  <c r="U20" i="636"/>
  <c r="K19" i="636"/>
  <c r="AK19" i="636"/>
  <c r="K18" i="636"/>
  <c r="AK18" i="636"/>
  <c r="K17" i="636"/>
  <c r="M16" i="636"/>
  <c r="K15" i="636"/>
  <c r="U15" i="636"/>
  <c r="M14" i="636"/>
  <c r="AK14" i="636"/>
  <c r="K13" i="636"/>
  <c r="AK13" i="636"/>
  <c r="K12" i="636"/>
  <c r="AK20" i="636"/>
  <c r="AJ36" i="636"/>
  <c r="AK21" i="636"/>
  <c r="AK27" i="636"/>
  <c r="AK16" i="636"/>
  <c r="AK17" i="636"/>
  <c r="AK22" i="636"/>
  <c r="AK23" i="636"/>
  <c r="AK28" i="636"/>
  <c r="AK31" i="636"/>
  <c r="U18" i="636"/>
  <c r="U16" i="636"/>
  <c r="U19" i="636"/>
  <c r="U14" i="636"/>
  <c r="U17" i="636"/>
  <c r="U22" i="636"/>
  <c r="U25" i="636"/>
  <c r="U30" i="636"/>
  <c r="V32" i="636"/>
  <c r="AK32" i="636" s="1"/>
  <c r="AK34" i="636"/>
  <c r="U21" i="636"/>
  <c r="U26" i="636"/>
  <c r="U29" i="636"/>
  <c r="U24" i="636"/>
  <c r="U27" i="636"/>
  <c r="U13" i="636"/>
  <c r="AK35" i="636"/>
  <c r="T36" i="636"/>
  <c r="V12" i="636"/>
  <c r="AK12" i="636" s="1"/>
  <c r="U12" i="636"/>
  <c r="M32" i="636"/>
  <c r="M34" i="636"/>
  <c r="M35" i="636"/>
  <c r="U34" i="636"/>
  <c r="U35" i="636"/>
  <c r="V36" i="636" l="1"/>
  <c r="AK36" i="636" s="1"/>
  <c r="U36" i="636"/>
  <c r="S11" i="635" l="1"/>
  <c r="AU36" i="635"/>
  <c r="AS36" i="635"/>
  <c r="AT35" i="635"/>
  <c r="AJ35" i="635"/>
  <c r="X35" i="635"/>
  <c r="T35" i="635"/>
  <c r="L35" i="635"/>
  <c r="K35" i="635" s="1"/>
  <c r="H35" i="635"/>
  <c r="E35" i="635"/>
  <c r="AT34" i="635"/>
  <c r="AJ34" i="635"/>
  <c r="X34" i="635"/>
  <c r="T34" i="635"/>
  <c r="L34" i="635"/>
  <c r="K34" i="635" s="1"/>
  <c r="H34" i="635"/>
  <c r="AZ33" i="635"/>
  <c r="AT33" i="635"/>
  <c r="AJ33" i="635"/>
  <c r="X33" i="635"/>
  <c r="T33" i="635"/>
  <c r="L33" i="635"/>
  <c r="M33" i="635" s="1"/>
  <c r="H33" i="635"/>
  <c r="E33" i="635"/>
  <c r="AJ32" i="635"/>
  <c r="X32" i="635"/>
  <c r="T32" i="635"/>
  <c r="L32" i="635"/>
  <c r="K32" i="635" s="1"/>
  <c r="H32" i="635"/>
  <c r="E32" i="635"/>
  <c r="AJ31" i="635"/>
  <c r="X31" i="635"/>
  <c r="T31" i="635"/>
  <c r="L31" i="635"/>
  <c r="M31" i="635" s="1"/>
  <c r="H31" i="635"/>
  <c r="E31" i="635"/>
  <c r="AT30" i="635"/>
  <c r="AJ30" i="635"/>
  <c r="X30" i="635"/>
  <c r="T30" i="635"/>
  <c r="L30" i="635"/>
  <c r="K30" i="635" s="1"/>
  <c r="H30" i="635"/>
  <c r="E30" i="635"/>
  <c r="AT29" i="635"/>
  <c r="AJ29" i="635"/>
  <c r="X29" i="635"/>
  <c r="T29" i="635"/>
  <c r="L29" i="635"/>
  <c r="M29" i="635" s="1"/>
  <c r="H29" i="635"/>
  <c r="E29" i="635"/>
  <c r="AT28" i="635"/>
  <c r="AJ28" i="635"/>
  <c r="X28" i="635"/>
  <c r="T28" i="635"/>
  <c r="L28" i="635"/>
  <c r="M28" i="635" s="1"/>
  <c r="H28" i="635"/>
  <c r="E28" i="635"/>
  <c r="AT27" i="635"/>
  <c r="AJ27" i="635"/>
  <c r="X27" i="635"/>
  <c r="T27" i="635"/>
  <c r="L27" i="635"/>
  <c r="M27" i="635" s="1"/>
  <c r="H27" i="635"/>
  <c r="E27" i="635"/>
  <c r="AT26" i="635"/>
  <c r="AJ26" i="635"/>
  <c r="X26" i="635"/>
  <c r="T26" i="635"/>
  <c r="L26" i="635"/>
  <c r="M26" i="635" s="1"/>
  <c r="H26" i="635"/>
  <c r="E26" i="635"/>
  <c r="AT25" i="635"/>
  <c r="AJ25" i="635"/>
  <c r="X25" i="635"/>
  <c r="T25" i="635"/>
  <c r="L25" i="635"/>
  <c r="M25" i="635" s="1"/>
  <c r="H25" i="635"/>
  <c r="E25" i="635"/>
  <c r="AT24" i="635"/>
  <c r="AJ24" i="635"/>
  <c r="X24" i="635"/>
  <c r="T24" i="635"/>
  <c r="L24" i="635"/>
  <c r="K24" i="635" s="1"/>
  <c r="H24" i="635"/>
  <c r="E24" i="635"/>
  <c r="AT23" i="635"/>
  <c r="AJ23" i="635"/>
  <c r="X23" i="635"/>
  <c r="T23" i="635"/>
  <c r="L23" i="635"/>
  <c r="M23" i="635" s="1"/>
  <c r="H23" i="635"/>
  <c r="E23" i="635"/>
  <c r="AT22" i="635"/>
  <c r="AJ22" i="635"/>
  <c r="X22" i="635"/>
  <c r="T22" i="635"/>
  <c r="L22" i="635"/>
  <c r="K22" i="635" s="1"/>
  <c r="H22" i="635"/>
  <c r="E22" i="635"/>
  <c r="AT21" i="635"/>
  <c r="AJ21" i="635"/>
  <c r="X21" i="635"/>
  <c r="T21" i="635"/>
  <c r="L21" i="635"/>
  <c r="M21" i="635" s="1"/>
  <c r="H21" i="635"/>
  <c r="E21" i="635"/>
  <c r="AT20" i="635"/>
  <c r="AJ20" i="635"/>
  <c r="X20" i="635"/>
  <c r="T20" i="635"/>
  <c r="L20" i="635"/>
  <c r="M20" i="635" s="1"/>
  <c r="H20" i="635"/>
  <c r="E20" i="635"/>
  <c r="AT19" i="635"/>
  <c r="AJ19" i="635"/>
  <c r="X19" i="635"/>
  <c r="T19" i="635"/>
  <c r="L19" i="635"/>
  <c r="M19" i="635" s="1"/>
  <c r="H19" i="635"/>
  <c r="E19" i="635"/>
  <c r="AT18" i="635"/>
  <c r="AJ18" i="635"/>
  <c r="X18" i="635"/>
  <c r="T18" i="635"/>
  <c r="L18" i="635"/>
  <c r="M18" i="635" s="1"/>
  <c r="H18" i="635"/>
  <c r="E18" i="635"/>
  <c r="AT17" i="635"/>
  <c r="AJ17" i="635"/>
  <c r="X17" i="635"/>
  <c r="T17" i="635"/>
  <c r="L17" i="635"/>
  <c r="M17" i="635" s="1"/>
  <c r="H17" i="635"/>
  <c r="E17" i="635"/>
  <c r="AT16" i="635"/>
  <c r="AJ16" i="635"/>
  <c r="X16" i="635"/>
  <c r="T16" i="635"/>
  <c r="L16" i="635"/>
  <c r="M16" i="635" s="1"/>
  <c r="H16" i="635"/>
  <c r="E16" i="635"/>
  <c r="AT15" i="635"/>
  <c r="AJ15" i="635"/>
  <c r="X15" i="635"/>
  <c r="T15" i="635"/>
  <c r="L15" i="635"/>
  <c r="M15" i="635" s="1"/>
  <c r="H15" i="635"/>
  <c r="E15" i="635"/>
  <c r="AT14" i="635"/>
  <c r="AJ14" i="635"/>
  <c r="X14" i="635"/>
  <c r="T14" i="635"/>
  <c r="L14" i="635"/>
  <c r="M14" i="635" s="1"/>
  <c r="H14" i="635"/>
  <c r="E14" i="635"/>
  <c r="AT13" i="635"/>
  <c r="AJ13" i="635"/>
  <c r="X13" i="635"/>
  <c r="T13" i="635"/>
  <c r="L13" i="635"/>
  <c r="M13" i="635" s="1"/>
  <c r="H13" i="635"/>
  <c r="E13" i="635"/>
  <c r="AT12" i="635"/>
  <c r="AT36" i="635" s="1"/>
  <c r="AJ12" i="635"/>
  <c r="X12" i="635"/>
  <c r="L12" i="635"/>
  <c r="M12" i="635" s="1"/>
  <c r="H12" i="635"/>
  <c r="E12" i="635"/>
  <c r="T12" i="635"/>
  <c r="AI8" i="635"/>
  <c r="K28" i="635" l="1"/>
  <c r="K13" i="635"/>
  <c r="K16" i="635"/>
  <c r="K14" i="635"/>
  <c r="V13" i="635"/>
  <c r="V14" i="635"/>
  <c r="K18" i="635"/>
  <c r="K19" i="635"/>
  <c r="K20" i="635"/>
  <c r="K21" i="635"/>
  <c r="V23" i="635"/>
  <c r="V30" i="635"/>
  <c r="V22" i="635"/>
  <c r="K25" i="635"/>
  <c r="V27" i="635"/>
  <c r="V29" i="635"/>
  <c r="U32" i="635"/>
  <c r="V35" i="635"/>
  <c r="V17" i="635"/>
  <c r="V18" i="635"/>
  <c r="V19" i="635"/>
  <c r="V20" i="635"/>
  <c r="V21" i="635"/>
  <c r="V26" i="635"/>
  <c r="V28" i="635"/>
  <c r="V34" i="635"/>
  <c r="V15" i="635"/>
  <c r="V16" i="635"/>
  <c r="V24" i="635"/>
  <c r="AK24" i="635" s="1"/>
  <c r="V25" i="635"/>
  <c r="V31" i="635"/>
  <c r="K33" i="635"/>
  <c r="V32" i="635"/>
  <c r="AK32" i="635" s="1"/>
  <c r="U33" i="635"/>
  <c r="V33" i="635"/>
  <c r="AK33" i="635" s="1"/>
  <c r="K31" i="635"/>
  <c r="M30" i="635"/>
  <c r="U30" i="635"/>
  <c r="K29" i="635"/>
  <c r="AK29" i="635"/>
  <c r="K27" i="635"/>
  <c r="AK28" i="635"/>
  <c r="K26" i="635"/>
  <c r="U25" i="635"/>
  <c r="M24" i="635"/>
  <c r="K23" i="635"/>
  <c r="AK23" i="635"/>
  <c r="U22" i="635"/>
  <c r="M22" i="635"/>
  <c r="AK19" i="635"/>
  <c r="AK18" i="635"/>
  <c r="K17" i="635"/>
  <c r="U17" i="635"/>
  <c r="K15" i="635"/>
  <c r="U14" i="635"/>
  <c r="AK13" i="635"/>
  <c r="K12" i="635"/>
  <c r="AK14" i="635"/>
  <c r="AJ36" i="635"/>
  <c r="AK15" i="635"/>
  <c r="AK20" i="635"/>
  <c r="AK21" i="635"/>
  <c r="AK16" i="635"/>
  <c r="AK17" i="635"/>
  <c r="AK22" i="635"/>
  <c r="AK26" i="635"/>
  <c r="AK27" i="635"/>
  <c r="AK25" i="635"/>
  <c r="AK30" i="635"/>
  <c r="AK31" i="635"/>
  <c r="U15" i="635"/>
  <c r="U20" i="635"/>
  <c r="U18" i="635"/>
  <c r="U29" i="635"/>
  <c r="U16" i="635"/>
  <c r="U19" i="635"/>
  <c r="U24" i="635"/>
  <c r="U27" i="635"/>
  <c r="AK34" i="635"/>
  <c r="U23" i="635"/>
  <c r="U28" i="635"/>
  <c r="U31" i="635"/>
  <c r="U21" i="635"/>
  <c r="U26" i="635"/>
  <c r="U13" i="635"/>
  <c r="AK35" i="635"/>
  <c r="U12" i="635"/>
  <c r="T36" i="635"/>
  <c r="V12" i="635"/>
  <c r="AK12" i="635" s="1"/>
  <c r="M32" i="635"/>
  <c r="M34" i="635"/>
  <c r="M35" i="635"/>
  <c r="U34" i="635"/>
  <c r="U35" i="635"/>
  <c r="V36" i="635" l="1"/>
  <c r="AK36" i="635" s="1"/>
  <c r="U36" i="635"/>
  <c r="AI11" i="634" l="1"/>
  <c r="S11" i="634"/>
  <c r="AJ12" i="634" l="1"/>
  <c r="T12" i="634"/>
  <c r="AU36" i="634"/>
  <c r="AS36" i="634"/>
  <c r="AT35" i="634"/>
  <c r="AJ35" i="634"/>
  <c r="X35" i="634"/>
  <c r="T35" i="634"/>
  <c r="L35" i="634"/>
  <c r="K35" i="634" s="1"/>
  <c r="H35" i="634"/>
  <c r="E35" i="634"/>
  <c r="AT34" i="634"/>
  <c r="AJ34" i="634"/>
  <c r="X34" i="634"/>
  <c r="T34" i="634"/>
  <c r="L34" i="634"/>
  <c r="M34" i="634" s="1"/>
  <c r="H34" i="634"/>
  <c r="E34" i="634"/>
  <c r="AZ33" i="634"/>
  <c r="AT33" i="634"/>
  <c r="AJ33" i="634"/>
  <c r="X33" i="634"/>
  <c r="T33" i="634"/>
  <c r="L33" i="634"/>
  <c r="M33" i="634" s="1"/>
  <c r="H33" i="634"/>
  <c r="E33" i="634"/>
  <c r="AJ32" i="634"/>
  <c r="X32" i="634"/>
  <c r="T32" i="634"/>
  <c r="L32" i="634"/>
  <c r="M32" i="634" s="1"/>
  <c r="H32" i="634"/>
  <c r="E32" i="634"/>
  <c r="AJ31" i="634"/>
  <c r="X31" i="634"/>
  <c r="T31" i="634"/>
  <c r="L31" i="634"/>
  <c r="K31" i="634" s="1"/>
  <c r="H31" i="634"/>
  <c r="E31" i="634"/>
  <c r="AT30" i="634"/>
  <c r="AJ30" i="634"/>
  <c r="X30" i="634"/>
  <c r="T30" i="634"/>
  <c r="L30" i="634"/>
  <c r="K30" i="634" s="1"/>
  <c r="H30" i="634"/>
  <c r="E30" i="634"/>
  <c r="AT29" i="634"/>
  <c r="AJ29" i="634"/>
  <c r="X29" i="634"/>
  <c r="T29" i="634"/>
  <c r="L29" i="634"/>
  <c r="K29" i="634" s="1"/>
  <c r="H29" i="634"/>
  <c r="E29" i="634"/>
  <c r="AT28" i="634"/>
  <c r="AJ28" i="634"/>
  <c r="X28" i="634"/>
  <c r="T28" i="634"/>
  <c r="L28" i="634"/>
  <c r="K28" i="634" s="1"/>
  <c r="H28" i="634"/>
  <c r="E28" i="634"/>
  <c r="AT27" i="634"/>
  <c r="AJ27" i="634"/>
  <c r="X27" i="634"/>
  <c r="T27" i="634"/>
  <c r="L27" i="634"/>
  <c r="K27" i="634" s="1"/>
  <c r="H27" i="634"/>
  <c r="E27" i="634"/>
  <c r="AT26" i="634"/>
  <c r="AJ26" i="634"/>
  <c r="X26" i="634"/>
  <c r="T26" i="634"/>
  <c r="L26" i="634"/>
  <c r="K26" i="634" s="1"/>
  <c r="H26" i="634"/>
  <c r="E26" i="634"/>
  <c r="AT25" i="634"/>
  <c r="AJ25" i="634"/>
  <c r="X25" i="634"/>
  <c r="T25" i="634"/>
  <c r="L25" i="634"/>
  <c r="K25" i="634" s="1"/>
  <c r="H25" i="634"/>
  <c r="E25" i="634"/>
  <c r="AT24" i="634"/>
  <c r="AJ24" i="634"/>
  <c r="X24" i="634"/>
  <c r="T24" i="634"/>
  <c r="L24" i="634"/>
  <c r="K24" i="634" s="1"/>
  <c r="H24" i="634"/>
  <c r="E24" i="634"/>
  <c r="AT23" i="634"/>
  <c r="AJ23" i="634"/>
  <c r="X23" i="634"/>
  <c r="T23" i="634"/>
  <c r="L23" i="634"/>
  <c r="K23" i="634" s="1"/>
  <c r="H23" i="634"/>
  <c r="E23" i="634"/>
  <c r="AT22" i="634"/>
  <c r="AJ22" i="634"/>
  <c r="X22" i="634"/>
  <c r="T22" i="634"/>
  <c r="L22" i="634"/>
  <c r="K22" i="634" s="1"/>
  <c r="H22" i="634"/>
  <c r="E22" i="634"/>
  <c r="AT21" i="634"/>
  <c r="AJ21" i="634"/>
  <c r="X21" i="634"/>
  <c r="T21" i="634"/>
  <c r="L21" i="634"/>
  <c r="K21" i="634" s="1"/>
  <c r="H21" i="634"/>
  <c r="E21" i="634"/>
  <c r="AT20" i="634"/>
  <c r="AJ20" i="634"/>
  <c r="X20" i="634"/>
  <c r="T20" i="634"/>
  <c r="L20" i="634"/>
  <c r="K20" i="634" s="1"/>
  <c r="H20" i="634"/>
  <c r="E20" i="634"/>
  <c r="AT19" i="634"/>
  <c r="AJ19" i="634"/>
  <c r="X19" i="634"/>
  <c r="T19" i="634"/>
  <c r="L19" i="634"/>
  <c r="K19" i="634" s="1"/>
  <c r="H19" i="634"/>
  <c r="E19" i="634"/>
  <c r="AT18" i="634"/>
  <c r="AJ18" i="634"/>
  <c r="X18" i="634"/>
  <c r="T18" i="634"/>
  <c r="L18" i="634"/>
  <c r="K18" i="634" s="1"/>
  <c r="H18" i="634"/>
  <c r="E18" i="634"/>
  <c r="AT17" i="634"/>
  <c r="AJ17" i="634"/>
  <c r="X17" i="634"/>
  <c r="T17" i="634"/>
  <c r="L17" i="634"/>
  <c r="K17" i="634" s="1"/>
  <c r="H17" i="634"/>
  <c r="E17" i="634"/>
  <c r="AT16" i="634"/>
  <c r="AJ16" i="634"/>
  <c r="X16" i="634"/>
  <c r="T16" i="634"/>
  <c r="L16" i="634"/>
  <c r="K16" i="634" s="1"/>
  <c r="H16" i="634"/>
  <c r="E16" i="634"/>
  <c r="AT15" i="634"/>
  <c r="AJ15" i="634"/>
  <c r="X15" i="634"/>
  <c r="T15" i="634"/>
  <c r="L15" i="634"/>
  <c r="K15" i="634" s="1"/>
  <c r="H15" i="634"/>
  <c r="E15" i="634"/>
  <c r="AT14" i="634"/>
  <c r="AJ14" i="634"/>
  <c r="X14" i="634"/>
  <c r="T14" i="634"/>
  <c r="L14" i="634"/>
  <c r="K14" i="634" s="1"/>
  <c r="H14" i="634"/>
  <c r="E14" i="634"/>
  <c r="AT13" i="634"/>
  <c r="AJ13" i="634"/>
  <c r="X13" i="634"/>
  <c r="T13" i="634"/>
  <c r="L13" i="634"/>
  <c r="K13" i="634" s="1"/>
  <c r="H13" i="634"/>
  <c r="E13" i="634"/>
  <c r="AT12" i="634"/>
  <c r="X12" i="634"/>
  <c r="L12" i="634"/>
  <c r="K12" i="634" s="1"/>
  <c r="H12" i="634"/>
  <c r="E12" i="634"/>
  <c r="AI8" i="634"/>
  <c r="AT36" i="634" l="1"/>
  <c r="U18" i="634"/>
  <c r="V35" i="634"/>
  <c r="AK35" i="634" s="1"/>
  <c r="V34" i="634"/>
  <c r="AK34" i="634" s="1"/>
  <c r="V33" i="634"/>
  <c r="AK33" i="634" s="1"/>
  <c r="V32" i="634"/>
  <c r="AK32" i="634" s="1"/>
  <c r="U31" i="634"/>
  <c r="U30" i="634"/>
  <c r="U29" i="634"/>
  <c r="U28" i="634"/>
  <c r="U27" i="634"/>
  <c r="U26" i="634"/>
  <c r="U25" i="634"/>
  <c r="U24" i="634"/>
  <c r="U23" i="634"/>
  <c r="U22" i="634"/>
  <c r="U21" i="634"/>
  <c r="U20" i="634"/>
  <c r="U19" i="634"/>
  <c r="U17" i="634"/>
  <c r="U14" i="634"/>
  <c r="U15" i="634"/>
  <c r="U16" i="634"/>
  <c r="U13" i="634"/>
  <c r="U12" i="634"/>
  <c r="M35" i="634"/>
  <c r="K34" i="634"/>
  <c r="K33" i="634"/>
  <c r="K32" i="634"/>
  <c r="V31" i="634"/>
  <c r="AK31" i="634" s="1"/>
  <c r="V30" i="634"/>
  <c r="AK30" i="634" s="1"/>
  <c r="V29" i="634"/>
  <c r="AK29" i="634" s="1"/>
  <c r="V28" i="634"/>
  <c r="AK28" i="634" s="1"/>
  <c r="AJ36" i="634"/>
  <c r="V12" i="634"/>
  <c r="AK12" i="634" s="1"/>
  <c r="V13" i="634"/>
  <c r="AK13" i="634" s="1"/>
  <c r="V14" i="634"/>
  <c r="AK14" i="634" s="1"/>
  <c r="V15" i="634"/>
  <c r="AK15" i="634" s="1"/>
  <c r="V16" i="634"/>
  <c r="AK16" i="634" s="1"/>
  <c r="V17" i="634"/>
  <c r="AK17" i="634" s="1"/>
  <c r="V18" i="634"/>
  <c r="AK18" i="634" s="1"/>
  <c r="V19" i="634"/>
  <c r="AK19" i="634" s="1"/>
  <c r="V20" i="634"/>
  <c r="AK20" i="634" s="1"/>
  <c r="V21" i="634"/>
  <c r="AK21" i="634" s="1"/>
  <c r="V22" i="634"/>
  <c r="AK22" i="634" s="1"/>
  <c r="V23" i="634"/>
  <c r="AK23" i="634" s="1"/>
  <c r="V24" i="634"/>
  <c r="AK24" i="634" s="1"/>
  <c r="V25" i="634"/>
  <c r="AK25" i="634" s="1"/>
  <c r="V26" i="634"/>
  <c r="AK26" i="634" s="1"/>
  <c r="V27" i="634"/>
  <c r="AK27" i="634" s="1"/>
  <c r="T36" i="634"/>
  <c r="M12" i="634"/>
  <c r="M13" i="634"/>
  <c r="M14" i="634"/>
  <c r="M15" i="634"/>
  <c r="M16" i="634"/>
  <c r="M17" i="634"/>
  <c r="M18" i="634"/>
  <c r="M19" i="634"/>
  <c r="M20" i="634"/>
  <c r="M21" i="634"/>
  <c r="M22" i="634"/>
  <c r="M23" i="634"/>
  <c r="M24" i="634"/>
  <c r="M25" i="634"/>
  <c r="M26" i="634"/>
  <c r="M27" i="634"/>
  <c r="M28" i="634"/>
  <c r="M29" i="634"/>
  <c r="M30" i="634"/>
  <c r="M31" i="634"/>
  <c r="U33" i="634"/>
  <c r="U32" i="634"/>
  <c r="U34" i="634"/>
  <c r="U35" i="634"/>
  <c r="V36" i="634" l="1"/>
  <c r="AK36" i="634" s="1"/>
  <c r="U36" i="634"/>
</calcChain>
</file>

<file path=xl/sharedStrings.xml><?xml version="1.0" encoding="utf-8"?>
<sst xmlns="http://schemas.openxmlformats.org/spreadsheetml/2006/main" count="12263" uniqueCount="286">
  <si>
    <t>ENGINEER / OPERATOR ON DUTY</t>
  </si>
  <si>
    <t>BDOM DAILY OPERATION REPORT</t>
  </si>
  <si>
    <t>6am - 2pm</t>
  </si>
  <si>
    <t>WATER NETWORK</t>
  </si>
  <si>
    <t>2pm - 10pm</t>
  </si>
  <si>
    <t>10pm - 6am</t>
  </si>
  <si>
    <t xml:space="preserve">LOCATION: </t>
  </si>
  <si>
    <t>Villamor Pump Station and Reservoir</t>
  </si>
  <si>
    <t>DATE</t>
  </si>
  <si>
    <t>UNIT</t>
  </si>
  <si>
    <t>OPERATIONAL STATUS</t>
  </si>
  <si>
    <t>Min</t>
  </si>
  <si>
    <t>Target</t>
  </si>
  <si>
    <t>Max</t>
  </si>
  <si>
    <t>Suction Line  (900mm)</t>
  </si>
  <si>
    <t>Discharge Line  (1600mm)</t>
  </si>
  <si>
    <t>Reservoir MIN/MAX (m)</t>
  </si>
  <si>
    <t>Operational Pumps</t>
  </si>
  <si>
    <t>Green</t>
  </si>
  <si>
    <t>Orange</t>
  </si>
  <si>
    <t>RED</t>
  </si>
  <si>
    <t>MIN SPEED (RPM)</t>
  </si>
  <si>
    <t>MULTIPLIER</t>
  </si>
  <si>
    <t>Totalizer KWHR</t>
  </si>
  <si>
    <t>Max KwHr</t>
  </si>
  <si>
    <t>Max KwHr/ML</t>
  </si>
  <si>
    <t>VALVE SETTING</t>
  </si>
  <si>
    <t>RESERVOIR REFILL</t>
  </si>
  <si>
    <t>Res. Chl.</t>
  </si>
  <si>
    <t>m of H2O</t>
  </si>
  <si>
    <t>MLD</t>
  </si>
  <si>
    <t>m3</t>
  </si>
  <si>
    <t>ML</t>
  </si>
  <si>
    <t>1.3m - 10m</t>
  </si>
  <si>
    <t>3B+2S</t>
  </si>
  <si>
    <t>&gt;0 to &lt;1185</t>
  </si>
  <si>
    <t>0% - 100%</t>
  </si>
  <si>
    <t>0.3 - 1.5</t>
  </si>
  <si>
    <t>PLANT STATUS</t>
  </si>
  <si>
    <t>Time</t>
  </si>
  <si>
    <t>Suction</t>
  </si>
  <si>
    <t>Discharge</t>
  </si>
  <si>
    <t>Plant Status</t>
  </si>
  <si>
    <t xml:space="preserve">Pressure Requirement </t>
  </si>
  <si>
    <t>Change in Pressure Setting / Requirement</t>
  </si>
  <si>
    <t>Instructed By:</t>
  </si>
  <si>
    <t>i2o pressure</t>
  </si>
  <si>
    <t>Suction Flow Rate</t>
  </si>
  <si>
    <t>Discharge  Flow Rate</t>
  </si>
  <si>
    <t>Total Production</t>
  </si>
  <si>
    <t>Hourly Production (1600mm)</t>
  </si>
  <si>
    <t>Reservoir Level A</t>
  </si>
  <si>
    <t>Reservoir Level B</t>
  </si>
  <si>
    <t>No of units in operation</t>
  </si>
  <si>
    <t>Motor Speed  (RPM)</t>
  </si>
  <si>
    <t>Power Consumption Meralco rdg</t>
  </si>
  <si>
    <t>Power Consumption ATS rdg (KWHr)</t>
  </si>
  <si>
    <t>Hourly Energy Consumption (KWHr)</t>
  </si>
  <si>
    <r>
      <t xml:space="preserve">Hourly KWHr per Production
</t>
    </r>
    <r>
      <rPr>
        <b/>
        <sz val="9"/>
        <rFont val="Calibri"/>
        <family val="2"/>
        <scheme val="minor"/>
      </rPr>
      <t>KWHr/ML</t>
    </r>
  </si>
  <si>
    <t>MOV 1 SP1</t>
  </si>
  <si>
    <t>MOV 2 SP2</t>
  </si>
  <si>
    <t>MOV 3 BP1</t>
  </si>
  <si>
    <t>MOV 4 BP2</t>
  </si>
  <si>
    <t>MOV 5 BP3</t>
  </si>
  <si>
    <t>Reservoir      Inlet        XCVI</t>
  </si>
  <si>
    <t>Totalizer Reading</t>
  </si>
  <si>
    <t>Reservoir  Hourly Refill         XCV4</t>
  </si>
  <si>
    <t>Chlorine Residual</t>
  </si>
  <si>
    <t>Hourly Remarks</t>
  </si>
  <si>
    <t>Details</t>
  </si>
  <si>
    <t>Code</t>
  </si>
  <si>
    <t>SOUTH BOOSTER OPERATION OPERATORS</t>
  </si>
  <si>
    <t>From</t>
  </si>
  <si>
    <t>To</t>
  </si>
  <si>
    <t>psi</t>
  </si>
  <si>
    <t>(m)</t>
  </si>
  <si>
    <t>SP1</t>
  </si>
  <si>
    <t>SP2</t>
  </si>
  <si>
    <t>BP1</t>
  </si>
  <si>
    <t>BP2</t>
  </si>
  <si>
    <t>BP3</t>
  </si>
  <si>
    <t>BP4</t>
  </si>
  <si>
    <t>BP5</t>
  </si>
  <si>
    <t>BP6</t>
  </si>
  <si>
    <t>DVO</t>
  </si>
  <si>
    <t>mg /l</t>
  </si>
  <si>
    <t>Automatic - i2O</t>
  </si>
  <si>
    <t>AI</t>
  </si>
  <si>
    <t>Automatic - Pressure Setting</t>
  </si>
  <si>
    <t>A.ONG</t>
  </si>
  <si>
    <t>N/A</t>
  </si>
  <si>
    <t>AP</t>
  </si>
  <si>
    <t>Manual Operation</t>
  </si>
  <si>
    <t>MO</t>
  </si>
  <si>
    <t>Scheduled Shutdown</t>
  </si>
  <si>
    <t>SS</t>
  </si>
  <si>
    <t>Start Up Error</t>
  </si>
  <si>
    <t>SU</t>
  </si>
  <si>
    <t>Shutdown Error</t>
  </si>
  <si>
    <t>SE</t>
  </si>
  <si>
    <t xml:space="preserve">A ONG </t>
  </si>
  <si>
    <t>Error - General</t>
  </si>
  <si>
    <t>E</t>
  </si>
  <si>
    <t>Power Interruption</t>
  </si>
  <si>
    <t>PI</t>
  </si>
  <si>
    <t>Water Interruption</t>
  </si>
  <si>
    <t>WI</t>
  </si>
  <si>
    <t>Equipment Maintenance</t>
  </si>
  <si>
    <t>EM</t>
  </si>
  <si>
    <t>UNITS</t>
  </si>
  <si>
    <t>PRESSURE</t>
  </si>
  <si>
    <t>Atmospheric Pressure</t>
  </si>
  <si>
    <t>bar</t>
  </si>
  <si>
    <t>atm</t>
  </si>
  <si>
    <t>kPA</t>
  </si>
  <si>
    <t>Convert Pressure (Enter Unit and Value)</t>
  </si>
  <si>
    <t>A ONG</t>
  </si>
  <si>
    <t>FLOW</t>
  </si>
  <si>
    <t>TOTAL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</si>
  <si>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/hr</t>
    </r>
  </si>
  <si>
    <t>NOTABLE REMARKS FOR THE DAY :</t>
  </si>
  <si>
    <t>Liter/sec</t>
  </si>
  <si>
    <t xml:space="preserve">  </t>
  </si>
  <si>
    <t xml:space="preserve"> </t>
  </si>
  <si>
    <t>XCV2- INCREASE OPENING  @ 12:01 AM (80%)</t>
  </si>
  <si>
    <t>MOV 6 BP4</t>
  </si>
  <si>
    <t>Additional 3psi to normal target discharge pressure as request OF Engr. Edmundo Llagas Jr  (SPM)</t>
  </si>
  <si>
    <t>Normal operation schedule</t>
  </si>
  <si>
    <t>Gauge Reading</t>
  </si>
  <si>
    <t>Target Discharge Pressure set to 83 psi @ 12:01 am as per request of Engr. FRANCES MORLA (SPM-South)</t>
  </si>
  <si>
    <t>Additional 3 psi to target discharge pressure from 12:01 AM to 5:01 AM as per request of Engr. Frances Morla (SPM-South), due to shifting of WSR and Posadas Influence area.</t>
  </si>
  <si>
    <t>TARGET DISCHARGE PRESSURE SET TO  83 PSI @ 12:01 AM TO 3:01 AM AS PER SCHEDULE</t>
  </si>
  <si>
    <t>Change operation advise as per Sir. Alvin Cruz effective SEPTEMBER 7, 2016 target pressure for 12:01 MN to 3:01 AM will be changed from 75 psi to 83 psi only. This was requested by Sir. GIGI effective until further notice.</t>
  </si>
  <si>
    <t>PAUL G. LABIAN / REY PROVIDENCIA</t>
  </si>
  <si>
    <t>ARMAN R. RAYALA II / REY PROVIDENCIA</t>
  </si>
  <si>
    <t>REY PROVIDENCIA / PAUL G. LABIAN</t>
  </si>
  <si>
    <t>PAUL G. LABIAN / ARMAN R. RAYALA II</t>
  </si>
  <si>
    <t>FLOW METER DEFFECTIVE AS OF JULY 18, 2017</t>
  </si>
  <si>
    <t>RESERVOIR REFILL TOTALIZER READING DEFFECTIVE AS OF JULY 18, 2017</t>
  </si>
  <si>
    <t>PAUL G. LABIAN / FIDEL A. RAMOS</t>
  </si>
  <si>
    <t>3B</t>
  </si>
  <si>
    <t>TARGET DISCHARGE PRESSURE SET TO  83 PSI @ 3:01 AM TO 5:01 AM AS PER SCHEDULE</t>
  </si>
  <si>
    <t>PAUL G.  LABIAN / GEORGE O. HERNANDEZ</t>
  </si>
  <si>
    <t>REY L. PROVIDENCIA / ARMAN R. RAYALA II</t>
  </si>
  <si>
    <t>REY L. PROVIDENCIA / GEORGE O. HERNANDEZ</t>
  </si>
  <si>
    <t>PAUL G. LABIAN / JONEL LLAGUNO</t>
  </si>
  <si>
    <t>ARMAN R. RAYALA II / FIDEL A. RAMOS</t>
  </si>
  <si>
    <t>FIDEL RAMOS / JONEL LLAGUNO</t>
  </si>
  <si>
    <t>GEORGE O. HERNANDEZ / ARMAN R. RAYALA II</t>
  </si>
  <si>
    <t>A.RAYALA II /J. LLAGUNO</t>
  </si>
  <si>
    <t>FIDEL RAMOS / ARMAN R. RAYALA II</t>
  </si>
  <si>
    <t>PAUL G. LABIAN / DYAN ELVIN CAPIÑA</t>
  </si>
  <si>
    <t>R.PROVIDENCIA/J. LLAGUNO</t>
  </si>
  <si>
    <t>R.PROVIDENCIA / DYAN ELVIN CAPIÑA</t>
  </si>
  <si>
    <t>TARGET DISCHARGE PRESSURE SET TO  83 PSI @ 5:01 AM TO 6:01 AM AS PER SCHEDULE</t>
  </si>
  <si>
    <t>GEORGE O. HERNANDEZ / PAUL G. LABIAN</t>
  </si>
  <si>
    <t>GEORGE HERNANDEZ / DYAN ELVIN CAPIÑA</t>
  </si>
  <si>
    <t>GEORGE HERNANDEZ / JONEL LLAGUNO</t>
  </si>
  <si>
    <t>REY PROVIDENCIA / FIDEL RAMOS</t>
  </si>
  <si>
    <t>GEORGE O. HERNANDEZ / FIDEL A. RAMOS</t>
  </si>
  <si>
    <t>ARMAN R. RAYALA II / DYAN ELVIN A. CAPIÑA</t>
  </si>
  <si>
    <t>FIDEL RAMOS / DYAN ELVIN CAPIÑA</t>
  </si>
  <si>
    <t>R.PROVIDENCIA  / J. LLAGUNO</t>
  </si>
  <si>
    <t>-</t>
  </si>
  <si>
    <t>JONEL V. LLAGUNO / PAUL G. LABIAN</t>
  </si>
  <si>
    <t>DEF</t>
  </si>
  <si>
    <t>XCV2 - CLOSED @ 4:17 AM WATER ELEVATION (9.5 M)</t>
  </si>
  <si>
    <t>TARGET DISCHARGE PRESSURE SET TO  83 PSI @ 6:01 AM TO 12:01 PM AS PER SCHEDULE</t>
  </si>
  <si>
    <t>TARGET DISCHARGE PRESSURE SET TO  81 PSI @ 12:01 PM TO 5:01 PM AS PER SCHEDULE</t>
  </si>
  <si>
    <t>SP1 - STARTED @ 6:00 AM TO MEET 83 PSI TARGET DISCHARGE PRESSURE</t>
  </si>
  <si>
    <t>Additional 3 psi to target discharge pressure from 12:01 PM to 5:01 PM ( JUNE 1, 2018) as per request of Engr. Frances Morla (SPM-South), due to shifting of WSR and Posadas Influence area.</t>
  </si>
  <si>
    <t>3B+1S</t>
  </si>
  <si>
    <t>TARGET DISCHARGE PRESSURE SET TO  78 PSI @ 5:01 PM TO 7:01 PM AS PER SCHEDULE</t>
  </si>
  <si>
    <t>TARGET DISCHARGE PRESSURE SET TO  76 PSI @ 7:01 PM TO 8:01 PM AS PER SCHEDULE</t>
  </si>
  <si>
    <t>TARGET DISCHARGE PRESSURE SET TO  83 PSI @ 8:01 PM TO 10:01 PM AS PER SCHEDULE</t>
  </si>
  <si>
    <t>TARGET DISCHARGE PRESSURE SET TO 83PSI @ 10:01 PM TO 12:01 AM AS PER SCHEDULE</t>
  </si>
  <si>
    <t>XCV2 -OPENED @ 10:01 PM (30%)</t>
  </si>
  <si>
    <t>SP2 - STOPPED @ 10:00 PM DUE TO PARAMETER CAPACITY OF 1.4 ELEVATION LEVEL</t>
  </si>
  <si>
    <t>SP1 - STOPPED @ 10:00 PM DUE TO PARAMETER CAPACITY OF 1.4 ELEVATION LEVEL</t>
  </si>
  <si>
    <t>XCV2 - CLOSED @ 4:25 AM WATER ELEVATION (9.5 M)</t>
  </si>
  <si>
    <t>SP2 - STARTED @ 6:00 AM TO MEET 83 PSI TARGET DISCHARGE PRESSURE</t>
  </si>
  <si>
    <t>Additional 3 psi to target discharge pressure from 12:01 PM to 5:01 PM ( JUNE 2, 2018) as per request of Engr. Frances Morla (SPM-South), due to shifting of WSR and Posadas Influence area.</t>
  </si>
  <si>
    <t>XCV2 - CLOSED @ 4:50 AM WATER ELEVATION (9.5 M)</t>
  </si>
  <si>
    <t>SP1 - STARTED @ 7:00 AM TO MEET 83 PSI TARGET DISCHARGE PRESSURE</t>
  </si>
  <si>
    <t>Additional 3 psi to target discharge pressure from 12:01 PM to 5:01 PM ( JUNE 3, 2018) as per request of Engr. Frances Morla (SPM-South), due to shifting of WSR and Posadas Influence area.</t>
  </si>
  <si>
    <t>XCV2 - CLOSED @ 3:30 AM WATER ELEVATION (9.5 M)</t>
  </si>
  <si>
    <t>BP3 STOPPED @ 4:00 AM DUE TO SHIFTING OF PUMP</t>
  </si>
  <si>
    <t>BP2 STARTED @ 4:01 AM DUE TO SHIFTING OF PUMP</t>
  </si>
  <si>
    <t>Additional 3 psi to target discharge pressure from 12:01 PM to 5:01 PM ( JUNE 4, 2018) as per request of Engr. Frances Morla (SPM-South), due to shifting of WSR and Posadas Influence area.</t>
  </si>
  <si>
    <t>XCV2 - CLOSED @ 4:13 AM WATER ELEVATION (9.5 M)</t>
  </si>
  <si>
    <t>Additional 3 psi to target discharge pressure from 12:01 PM to 5:01 PM ( JUNE 5, 2018) as per request of Engr. Frances Morla (SPM-South), due to shifting of WSR and Posadas Influence area.</t>
  </si>
  <si>
    <t>XCV2 - CLOSED @ 4:10 AM WATER ELEVATION (9.5 M)</t>
  </si>
  <si>
    <t>Additional 3 psi to target discharge pressure from 12:01 PM to 5:01 PM ( JUNE 6, 2018) as per request of Engr. Frances Morla (SPM-South), due to shifting of WSR and Posadas Influence area.</t>
  </si>
  <si>
    <t>XCV2 - CLOSED @ 4:22 AM WATER ELEVATION (9.5 M)</t>
  </si>
  <si>
    <t>SP1 - STARTED @ 5:45 AM TO MEET 83 PSI TARGET DISCHARGE PRESSURE</t>
  </si>
  <si>
    <t>Additional 3 psi to target discharge pressure from 12:01 PM to 5:01 PM ( JUNE 7, 2018) as per request of Engr. Frances Morla (SPM-South), due to shifting of WSR and Posadas Influence area.</t>
  </si>
  <si>
    <t>3b+1s</t>
  </si>
  <si>
    <t>XCV2 - CLOSED @ 4:02 AM WATER ELEVATION (9.5 M)</t>
  </si>
  <si>
    <t>Additional 3 psi to target discharge pressure from 12:01 PM to 5:01 PM ( JUNE 8, 2018) as per request of Engr. Frances Morla (SPM-South), due to shifting of WSR and Posadas Influence area.</t>
  </si>
  <si>
    <t>MR. NOEL NERPIO OF SO. MAINTENANCE AND TEAM ARRIVE @ 3:00 PM TO CONDUCT WARM UP EXERCISE OF GENSETS 1 AND 2 WITHOUT LOAD FOR 5 MINUTES.</t>
  </si>
  <si>
    <t>XCV2 - CLOSED @ 3:50 AM WATER ELEVATION (9.5 M)</t>
  </si>
  <si>
    <t>SP1 - STARTED @ 8:00 AM TO MEET 83 PSI TARGET DISCHARGE PRESSURE</t>
  </si>
  <si>
    <t>Additional 3 psi to target discharge pressure from 12:01 PM to 5:01 PM ( JUNE 9, 2018) as per request of Engr. Frances Morla (SPM-South), due to shifting of WSR and Posadas Influence area.</t>
  </si>
  <si>
    <t>SP1 - STOPPED @ 10:00 PM DUE TO PARAMETER CAPACITY OF 3.3 ELEVATION LEVEL</t>
  </si>
  <si>
    <t>XCV2 - CLOSED @ 3:45 AM WATER ELEVATION (9.5 M)</t>
  </si>
  <si>
    <t>SP2 - STARTED @ 8:30 AM TO MEET 83 PSI TARGET DISCHARGE PRESSURE</t>
  </si>
  <si>
    <t>Additional 3 psi to target discharge pressure from 12:01 PM to 5:01 PM ( JUNE 10, 2018) as per request of Engr. Frances Morla (SPM-South), due to shifting of WSR and Posadas Influence area.</t>
  </si>
  <si>
    <t>SP2 - STOPPED @ 10:00 PM DUE TO PARAMETER CAPACITY OF 3.5 ELEVATION LEVEL</t>
  </si>
  <si>
    <t>XCV2 - CLOSED @ 3:20 AM WATER ELEVATION (9.5 M)</t>
  </si>
  <si>
    <t>BP4 STOPPED @ 4:00 AM DUE TO SHIFTING OF PUMP</t>
  </si>
  <si>
    <t>BP3 STARTED @ 4:01 AM DUE TO SHIFTING OF PUMP</t>
  </si>
  <si>
    <t>Additional 3 psi to target discharge pressure from 12:01 PM to 5:01 PM ( JUNE 11, 2018) as per request of Engr. Frances Morla (SPM-South), due to shifting of WSR and Posadas Influence area.</t>
  </si>
  <si>
    <t>Change operation advise as per SPM ENGR. JERICK AMBALOS of Control Center effective tonight June 11, 2018 target discharge pressure from 9:00 PM to 4:00 AM will be change from 83 psi to 68 psi only.</t>
  </si>
  <si>
    <t>SP1 - STOPPED @ 9:00 PM DUE TO PARAMETER CAPACITY OF 3.9 ELEVATION LEVEL</t>
  </si>
  <si>
    <t>XCV2 - CLOSED @ 3:05 AM WATER ELEVATION (9.5 M)</t>
  </si>
  <si>
    <t>SP2 - STARTED @ 8:00 AM TO MEET 83 PSI TARGET DISCHARGE PRESSURE</t>
  </si>
  <si>
    <t>Additional 3 psi to target discharge pressure from 12:01 PM to 5:01 PM ( JUNE 12, 2018) as per request of Engr. Frances Morla (SPM-South), due to shifting of WSR and Posadas Influence area.</t>
  </si>
  <si>
    <t>SP2 - STOPPED @ 10:00 PM DUE TO PARAMETER CAPACITY OF 2.9 ELEVATION LEVEL</t>
  </si>
  <si>
    <t>Additional 3 psi to target discharge pressure from 12:01 PM to 5:01 PM ( JUNE 13, 2018) as per request of Engr. Frances Morla (SPM-South), due to shifting of WSR and Posadas Influence area.</t>
  </si>
  <si>
    <t>SP1 - STOPPED @ 10:00 PM DUE TO PARAMETER CAPACITY OF 3.0 ELEVATION LEVEL</t>
  </si>
  <si>
    <t>XCV2 - CLOSED @ 3:40 AM WATER ELEVATION (9.5 M)</t>
  </si>
  <si>
    <t>SP2 - STARTED @ 7:00 AM TO MEET 83 PSI TARGET DISCHARGE PRESSURE</t>
  </si>
  <si>
    <t>Additional 3 psi to target discharge pressure from 12:01 PM to 5:01 PM ( JUNE 14, 2018) as per request of Engr. Frances Morla (SPM-South), due to shifting of WSR and Posadas Influence area.</t>
  </si>
  <si>
    <t>SP2 - STOPPED @ 9:00 PM DUE TO PARAMETER CAPACITY OF 2.5 ELEVATION LEVEL</t>
  </si>
  <si>
    <t>Additional 3 psi to target discharge pressure from 12:01 PM to 5:01 PM ( JUNE 15, 2018) as per request of Engr. Frances Morla (SPM-South), due to shifting of WSR and Posadas Influence area.</t>
  </si>
  <si>
    <t>SP1 - STOPPED @ 9:00 PM DUE TO PARAMETER CAPACITY OF 3.0 ELEVATION LEVEL</t>
  </si>
  <si>
    <t>XCV2 - CLOSED @ 3:25 AM WATER ELEVATION (9.5 M)</t>
  </si>
  <si>
    <t xml:space="preserve">DEF </t>
  </si>
  <si>
    <t>Additional 3 psi to target discharge pressure from 12:01 PM to 5:01 PM ( JUNE 16, 2018) as per request of Engr. Frances Morla (SPM-South), due to shifting of WSR and Posadas Influence area.</t>
  </si>
  <si>
    <t>SP2 - STOPPED @ 9:00 PM DUE TO PARAMETER CAPACITY OF 3.0 ELEVATION LEVEL</t>
  </si>
  <si>
    <t>XCV2 - CLOSED @ 4:38 AM WATER ELEVATION (9.5 M)</t>
  </si>
  <si>
    <t>Additional 3 psi to target discharge pressure from 12:01 PM to 5:01 PM ( JUNE 17, 2018) as per request of Engr. Frances Morla (SPM-South), due to shifting of WSR and Posadas Influence area.</t>
  </si>
  <si>
    <t>BP2 STOPPED @ 4:00 AM DUE TO SHIFTING OF PUMP</t>
  </si>
  <si>
    <t>BP4 STARTED @4:01 AM DUE TO SHIFTING OF PUMP</t>
  </si>
  <si>
    <t>Additional 3 psi to target discharge pressure from 12:01 PM to 5:01 PM ( JUNE 18, 2018) as per request of Engr. Frances Morla (SPM-South), due to shifting of WSR and Posadas Influence area.</t>
  </si>
  <si>
    <t>WATER SAMPLING / CENTRAL LAB. Res. Chl. 0.94 mg/l BY  MR. RALPH RAMOS ARRIVE @ 1:02 PM</t>
  </si>
  <si>
    <t>SP2- STOPPED @ 9:00 PM DUE TO PARAMETER CAPACITY OF 3.0 ELEVATION LEVEL</t>
  </si>
  <si>
    <t>XCV2 - CLOSED @ 3:43 AM WATER ELEVATION (9.5 M)</t>
  </si>
  <si>
    <t>Additional 3 psi to target discharge pressure from 12:01 PM to 5:01 PM ( JUNE 19, 2018) as per request of Engr. Frances Morla (SPM-South), due to shifting of WSR and Posadas Influence area.</t>
  </si>
  <si>
    <t>SP1- STOPPED @ 9:00 PM DUE TO PARAMETER CAPACITY OF 3.0 ELEVATION LEVEL</t>
  </si>
  <si>
    <t>XCV2 - CLOSED @ 4:05 AM WATER ELEVATION (9.5 M)</t>
  </si>
  <si>
    <t>Additional 3 psi to target discharge pressure from 12:01 PM to 5:01 PM ( JUNE 20, 2018) as per request of Engr. Frances Morla (SPM-South), due to shifting of WSR and Posadas Influence area.</t>
  </si>
  <si>
    <t>MAINTENACE TEAM LEAD BY BUNDA GERARDO ARRIVE @ 8:05AM FOR GENSET WARM UP WITH LOAD 400 LITTERS</t>
  </si>
  <si>
    <t>NOG @ 9:00AM</t>
  </si>
  <si>
    <t xml:space="preserve">GENSET 2 FTO @ 9:54AM </t>
  </si>
  <si>
    <t>RNOM @ 9:55AM</t>
  </si>
  <si>
    <t>Additional 3 psi to target discharge pressure from 12:01 PM to 5:01 PM ( JUNE 21, 2018) as per request of Engr. Frances Morla (SPM-South), due to shifting of WSR and Posadas Influence area.</t>
  </si>
  <si>
    <t>XCV2 - CLOSED @ 4:03 AM WATER ELEVATION (9.5 M)</t>
  </si>
  <si>
    <t>Additional 3 psi to target discharge pressure from 12:01 PM to 5:01 PM ( JUNE 22, 2018) as per request of Engr. Frances Morla (SPM-South), due to shifting of WSR and Posadas Influence area.</t>
  </si>
  <si>
    <t>SP2- STOPPED @ 8:35 PM DUE TO PARAMETER CAPACITY OF 3.0 ELEVATION LEVEL</t>
  </si>
  <si>
    <t xml:space="preserve">BP1 STOPPED @ 3:00 AM TO MEET THE TARGET DISCHARGE 70 PSI. </t>
  </si>
  <si>
    <t>XCV2 - CLOSED @ 2:51 AM WATER ELEVATION (9.5 M)</t>
  </si>
  <si>
    <t>2B</t>
  </si>
  <si>
    <t xml:space="preserve">BP1 STARTED @ 4:00 AM TO MEET THE TARGET DISCHARGE 83 PSI. </t>
  </si>
  <si>
    <t>TARGET DISCHARGE PRESSURE SET TO  70 PSI @ 3:00 AM TO 4:00 AM AS PER SCHEDULE</t>
  </si>
  <si>
    <t>Additional 3 psi to target discharge pressure from 12:01 PM to 5:01 PM ( JUNE 23, 2018) as per request of Engr. Frances Morla (SPM-South), due to shifting of WSR and Posadas Influence area.</t>
  </si>
  <si>
    <t>SP1- STOPPED @ 8:25 PM DUE TO PARAMETER CAPACITY OF 1.4 ELEVATION LEVEL</t>
  </si>
  <si>
    <t>ENGR. ADRIAN ECHON AND SOUTH MAINTENANCE TEAM ARRIVE @ 11:10 PM TO CONDUCT REGREASING OF DRIVE COUPLING OF BP2 AND SP1&amp;SP2.</t>
  </si>
  <si>
    <t>TARGET DISCHARGE PRESSURE SET TO  83 PSI @ 4:01 AM TO 6:01 AM AS PER SCHEDULE</t>
  </si>
  <si>
    <t>XCV2 - CLOSED @ 4:11 AM WATER ELEVATION (9.5 M)</t>
  </si>
  <si>
    <t>TARGET DISCHARGE PRESSURE SET TO  72 PSI @ 3:01 AM TO 4:01 AM AS PER SCHEDULE</t>
  </si>
  <si>
    <t>BP1 STOPPED @ 6:00 AM DUE TO SHIFTING OF PUMP</t>
  </si>
  <si>
    <t>BP2 STARTED @6:01 AM DUE TO SHIFTING OF PUMP</t>
  </si>
  <si>
    <t>Additional 3 psi to target discharge pressure from 12:01 PM to 5:01 PM ( JUNE 24, 2018) as per request of Engr. Frances Morla (SPM-South), due to shifting of WSR and Posadas Influence area.</t>
  </si>
  <si>
    <t>SP2 - STOPPED @ 8:30 PM DUE TO PARAMETER CAPACITY OF 2.4 ELEVATION LEVEL</t>
  </si>
  <si>
    <t>XCV2 -OPENED @ 9:01 PM (30%)</t>
  </si>
  <si>
    <t>ENGR. ADRIAN ECHON AND SOUTH MAINTENANCE TEAM ARRIVE @ 10:54 PM TO CONDUCT REGREASING AND DRIVE COUPLING OF BP1 AND BP4.</t>
  </si>
  <si>
    <t>XCV2 - CLOSED @ 4:35 AM WATER ELEVATION (9.5 M)</t>
  </si>
  <si>
    <t>Additional 3 psi to target discharge pressure from 12:01 PM to 5:01 PM ( JUNE 25, 2018) as per request of Engr. Frances Morla (SPM-South), due to shifting of WSR and Posadas Influence area.</t>
  </si>
  <si>
    <t>SP1- STOPPED @ 10:00 PM DUE TO PARAMETER CAPACITY OF 2.9 ELEVATION LEVEL</t>
  </si>
  <si>
    <t>Additional 3 psi to target discharge pressure from 12:01 PM to 5:01 PM ( JUNE 26, 2018) as per request of Engr. Frances Morla (SPM-South), due to shifting of WSR and Posadas Influence area.</t>
  </si>
  <si>
    <t>SP2- STOPPED @ 10:00 PM DUE TO PARAMETER CAPACITY OF 2.4 ELEVATION LEVEL</t>
  </si>
  <si>
    <t>XCV2 - CLOSED @ 3:55 AM WATER ELEVATION (9.5 M)</t>
  </si>
  <si>
    <t>Additional 3 psi to target discharge pressure from 12:01 PM to 5:01 PM ( JUNE 27, 2018) as per request of Engr. Frances Morla (SPM-South), due to shifting of WSR and Posadas Influence area.</t>
  </si>
  <si>
    <t>SP1- STOPPED @ 10:00 PM DUE TO PARAMETER CAPACITY OF 2.3 ELEVATION LEVEL</t>
  </si>
  <si>
    <t>Additional 3 psi to target discharge pressure from 12:01 PM to 5:01 PM ( JUNE 28, 2018) as per request of Engr. Frances Morla (SPM-South), due to shifting of WSR and Posadas Influence area.</t>
  </si>
  <si>
    <t>MR. NOEL NERPIO AND SOUTH MAINTENANCE TEAM ARRIVE @ 3:27 PM TO CONDUCT WARM UP EXSERCISE OF GENSET 1 AND 2 WITHOUT LOAD FOR 5 MINUTES.</t>
  </si>
  <si>
    <t>SP2- STOPPED @ 10:00 PM DUE TO PARAMETER CAPACITY OF 2.1 ELEVATION LEVEL</t>
  </si>
  <si>
    <t>XCV2 - CLOSED @ 4:00 AM WATER ELEVATION (9.5 M)</t>
  </si>
  <si>
    <t>Additional 3 psi to target discharge pressure from 12:01 PM to 5:01 PM ( JUNE 29, 2018) as per request of Engr. Frances Morla (SPM-South), due to shifting of WSR and Posadas Influence area.</t>
  </si>
  <si>
    <t>XCV2 -OPENED @ 10:01 PM (20%)</t>
  </si>
  <si>
    <t>BP3 STOPPED @ 3:30 AM DUE TO SHIFTING OF PUMP</t>
  </si>
  <si>
    <t>BP1 STARTED @ 3:31 AM DUE TO SHIFTING OF PUMP</t>
  </si>
  <si>
    <t>SP2 - STARTED @ 6:30 AM TO MEET 83 PSI TARGET DISCHARGE PRESSURE</t>
  </si>
  <si>
    <t>Additional 3 psi to target discharge pressure from 12:01 PM to 5:01 PM ( JUNE 30, 2018) as per request of Engr. Frances Morla (SPM-South), due to shifting of WSR and Posadas Influence area.</t>
  </si>
  <si>
    <t>SP2- STOPPED @ 10:00 PM DUE TO PARAMETER CAPACITY OF 2.0 ELEVATION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</si>
</sst>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/yyyy;@"/>
    <numFmt numFmtId="165" formatCode="[$-3409]dddd\,\ mmmm\ dd\,\ yyyy;@"/>
    <numFmt numFmtId="166" formatCode="_(* #,##0_);_(* \(#,##0\);_(* &quot;-&quot;??_);_(@_)"/>
    <numFmt numFmtId="167" formatCode="0.0"/>
    <numFmt numFmtId="168" formatCode="#,##0.000_);\(#,##0.000\)"/>
  </numFmts>
  <fonts count="6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sz val="10"/>
      <name val="Arial"/>
      <family val="2"/>
    </font>
    <font>
      <i/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8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0"/>
      <color theme="1" tint="4.9989318521683403E-2"/>
      <name val="Calibri"/>
      <family val="2"/>
      <scheme val="minor"/>
    </font>
    <font>
      <sz val="10"/>
      <name val="Cambria"/>
      <family val="1"/>
      <scheme val="major"/>
    </font>
    <font>
      <i/>
      <sz val="10"/>
      <color theme="1" tint="4.9989318521683403E-2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5B6B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26" fillId="0" borderId="0"/>
    <xf numFmtId="0" fontId="32" fillId="0" borderId="0" applyNumberFormat="0" applyFill="0" applyBorder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6" fillId="18" borderId="0" applyNumberFormat="0" applyBorder="0" applyAlignment="0" applyProtection="0"/>
    <xf numFmtId="0" fontId="37" fillId="19" borderId="0" applyNumberFormat="0" applyBorder="0" applyAlignment="0" applyProtection="0"/>
    <xf numFmtId="0" fontId="38" fillId="20" borderId="0" applyNumberFormat="0" applyBorder="0" applyAlignment="0" applyProtection="0"/>
    <xf numFmtId="0" fontId="39" fillId="21" borderId="16" applyNumberFormat="0" applyAlignment="0" applyProtection="0"/>
    <xf numFmtId="0" fontId="40" fillId="22" borderId="17" applyNumberFormat="0" applyAlignment="0" applyProtection="0"/>
    <xf numFmtId="0" fontId="41" fillId="22" borderId="16" applyNumberFormat="0" applyAlignment="0" applyProtection="0"/>
    <xf numFmtId="0" fontId="42" fillId="0" borderId="18" applyNumberFormat="0" applyFill="0" applyAlignment="0" applyProtection="0"/>
    <xf numFmtId="0" fontId="43" fillId="23" borderId="19" applyNumberFormat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4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45" fillId="44" borderId="0" applyNumberFormat="0" applyBorder="0" applyAlignment="0" applyProtection="0"/>
    <xf numFmtId="0" fontId="45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45" fillId="48" borderId="0" applyNumberFormat="0" applyBorder="0" applyAlignment="0" applyProtection="0"/>
    <xf numFmtId="0" fontId="47" fillId="0" borderId="0"/>
    <xf numFmtId="0" fontId="26" fillId="0" borderId="0"/>
    <xf numFmtId="0" fontId="26" fillId="0" borderId="0"/>
    <xf numFmtId="0" fontId="26" fillId="0" borderId="0"/>
    <xf numFmtId="0" fontId="46" fillId="24" borderId="20" applyNumberFormat="0" applyFont="0" applyAlignment="0" applyProtection="0"/>
    <xf numFmtId="0" fontId="26" fillId="0" borderId="0"/>
    <xf numFmtId="43" fontId="1" fillId="0" borderId="0" applyFont="0" applyFill="0" applyBorder="0" applyAlignment="0" applyProtection="0"/>
    <xf numFmtId="0" fontId="1" fillId="0" borderId="0"/>
    <xf numFmtId="43" fontId="48" fillId="0" borderId="0" applyFont="0" applyFill="0" applyBorder="0" applyAlignment="0" applyProtection="0"/>
    <xf numFmtId="0" fontId="48" fillId="0" borderId="0"/>
    <xf numFmtId="43" fontId="26" fillId="0" borderId="0" applyFont="0" applyFill="0" applyBorder="0" applyAlignment="0" applyProtection="0"/>
    <xf numFmtId="0" fontId="26" fillId="0" borderId="0"/>
  </cellStyleXfs>
  <cellXfs count="263">
    <xf numFmtId="0" fontId="0" fillId="0" borderId="0" xfId="0"/>
    <xf numFmtId="1" fontId="5" fillId="49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10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/>
    <xf numFmtId="166" fontId="6" fillId="4" borderId="1" xfId="1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18" fontId="5" fillId="8" borderId="1" xfId="0" applyNumberFormat="1" applyFont="1" applyFill="1" applyBorder="1" applyAlignment="1">
      <alignment horizontal="center" vertical="center"/>
    </xf>
    <xf numFmtId="167" fontId="18" fillId="10" borderId="1" xfId="0" applyNumberFormat="1" applyFont="1" applyFill="1" applyBorder="1" applyAlignment="1" applyProtection="1">
      <alignment horizontal="center" vertical="center"/>
    </xf>
    <xf numFmtId="167" fontId="19" fillId="10" borderId="1" xfId="0" applyNumberFormat="1" applyFont="1" applyFill="1" applyBorder="1" applyAlignment="1" applyProtection="1">
      <alignment horizontal="center" vertical="center"/>
    </xf>
    <xf numFmtId="167" fontId="5" fillId="11" borderId="1" xfId="0" applyNumberFormat="1" applyFont="1" applyFill="1" applyBorder="1" applyAlignment="1" applyProtection="1">
      <alignment horizontal="center" vertical="center"/>
    </xf>
    <xf numFmtId="167" fontId="5" fillId="11" borderId="1" xfId="0" applyNumberFormat="1" applyFont="1" applyFill="1" applyBorder="1" applyAlignment="1">
      <alignment horizontal="center" vertical="center"/>
    </xf>
    <xf numFmtId="1" fontId="20" fillId="7" borderId="1" xfId="0" applyNumberFormat="1" applyFont="1" applyFill="1" applyBorder="1" applyAlignment="1">
      <alignment horizontal="center" vertical="center"/>
    </xf>
    <xf numFmtId="168" fontId="5" fillId="12" borderId="1" xfId="1" applyNumberFormat="1" applyFont="1" applyFill="1" applyBorder="1" applyAlignment="1">
      <alignment horizontal="center" vertical="center"/>
    </xf>
    <xf numFmtId="0" fontId="5" fillId="5" borderId="1" xfId="2" applyNumberFormat="1" applyFont="1" applyFill="1" applyBorder="1" applyAlignment="1">
      <alignment horizontal="center" vertical="center" wrapText="1"/>
    </xf>
    <xf numFmtId="43" fontId="20" fillId="13" borderId="1" xfId="0" applyNumberFormat="1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0" borderId="0" xfId="0" applyFont="1"/>
    <xf numFmtId="0" fontId="6" fillId="0" borderId="0" xfId="0" applyFont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7" fontId="5" fillId="11" borderId="2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6" fontId="22" fillId="13" borderId="1" xfId="1" applyNumberFormat="1" applyFont="1" applyFill="1" applyBorder="1" applyAlignment="1">
      <alignment horizontal="center" vertical="center"/>
    </xf>
    <xf numFmtId="43" fontId="12" fillId="13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1" fontId="0" fillId="6" borderId="3" xfId="0" applyNumberFormat="1" applyFill="1" applyBorder="1" applyAlignment="1">
      <alignment horizontal="center"/>
    </xf>
    <xf numFmtId="1" fontId="23" fillId="16" borderId="1" xfId="0" applyNumberFormat="1" applyFont="1" applyFill="1" applyBorder="1" applyAlignment="1"/>
    <xf numFmtId="2" fontId="22" fillId="1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43" fontId="6" fillId="17" borderId="0" xfId="1" applyFont="1" applyFill="1" applyBorder="1" applyAlignment="1">
      <alignment horizontal="center"/>
    </xf>
    <xf numFmtId="0" fontId="31" fillId="0" borderId="11" xfId="0" applyFont="1" applyFill="1" applyBorder="1" applyAlignment="1"/>
    <xf numFmtId="0" fontId="27" fillId="17" borderId="0" xfId="0" applyFont="1" applyFill="1" applyBorder="1" applyAlignment="1"/>
    <xf numFmtId="0" fontId="49" fillId="2" borderId="1" xfId="0" applyFont="1" applyFill="1" applyBorder="1" applyAlignment="1">
      <alignment horizontal="center" vertical="center"/>
    </xf>
    <xf numFmtId="0" fontId="5" fillId="0" borderId="11" xfId="0" applyFont="1" applyBorder="1"/>
    <xf numFmtId="0" fontId="50" fillId="0" borderId="11" xfId="0" applyFont="1" applyBorder="1"/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2" xfId="0" applyFill="1" applyBorder="1"/>
    <xf numFmtId="0" fontId="5" fillId="6" borderId="2" xfId="0" applyFont="1" applyFill="1" applyBorder="1"/>
    <xf numFmtId="0" fontId="5" fillId="6" borderId="4" xfId="0" applyFont="1" applyFill="1" applyBorder="1"/>
    <xf numFmtId="167" fontId="5" fillId="6" borderId="2" xfId="0" applyNumberFormat="1" applyFont="1" applyFill="1" applyBorder="1"/>
    <xf numFmtId="167" fontId="5" fillId="6" borderId="3" xfId="0" applyNumberFormat="1" applyFont="1" applyFill="1" applyBorder="1"/>
    <xf numFmtId="167" fontId="5" fillId="6" borderId="4" xfId="0" applyNumberFormat="1" applyFont="1" applyFill="1" applyBorder="1"/>
    <xf numFmtId="0" fontId="0" fillId="0" borderId="0" xfId="0"/>
    <xf numFmtId="0" fontId="5" fillId="0" borderId="0" xfId="0" applyFont="1"/>
    <xf numFmtId="0" fontId="2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9" fontId="25" fillId="0" borderId="0" xfId="2" applyFont="1" applyFill="1" applyBorder="1" applyAlignment="1"/>
    <xf numFmtId="9" fontId="25" fillId="0" borderId="0" xfId="2" applyFont="1" applyFill="1" applyBorder="1" applyAlignment="1">
      <alignment wrapText="1"/>
    </xf>
    <xf numFmtId="0" fontId="28" fillId="17" borderId="11" xfId="4" applyFont="1" applyFill="1" applyBorder="1" applyAlignment="1">
      <alignment horizontal="left"/>
    </xf>
    <xf numFmtId="0" fontId="29" fillId="17" borderId="11" xfId="0" applyFont="1" applyFill="1" applyBorder="1" applyAlignment="1">
      <alignment horizontal="left"/>
    </xf>
    <xf numFmtId="0" fontId="30" fillId="0" borderId="3" xfId="0" applyFont="1" applyFill="1" applyBorder="1" applyAlignment="1"/>
    <xf numFmtId="0" fontId="29" fillId="17" borderId="11" xfId="4" applyFont="1" applyFill="1" applyBorder="1" applyAlignment="1">
      <alignment horizontal="left"/>
    </xf>
    <xf numFmtId="167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17" borderId="3" xfId="0" applyFill="1" applyBorder="1"/>
    <xf numFmtId="1" fontId="5" fillId="6" borderId="1" xfId="0" applyNumberFormat="1" applyFont="1" applyFill="1" applyBorder="1" applyAlignment="1">
      <alignment horizontal="center" vertical="center"/>
    </xf>
    <xf numFmtId="0" fontId="0" fillId="17" borderId="0" xfId="0" applyFill="1"/>
    <xf numFmtId="1" fontId="5" fillId="3" borderId="1" xfId="0" applyNumberFormat="1" applyFont="1" applyFill="1" applyBorder="1" applyAlignment="1">
      <alignment horizontal="center" vertical="center"/>
    </xf>
    <xf numFmtId="0" fontId="51" fillId="17" borderId="11" xfId="4" applyFont="1" applyFill="1" applyBorder="1" applyAlignment="1">
      <alignment horizontal="left"/>
    </xf>
    <xf numFmtId="0" fontId="51" fillId="17" borderId="11" xfId="0" applyFont="1" applyFill="1" applyBorder="1" applyAlignment="1">
      <alignment horizontal="left"/>
    </xf>
    <xf numFmtId="0" fontId="53" fillId="0" borderId="11" xfId="0" applyFont="1" applyFill="1" applyBorder="1" applyAlignment="1"/>
    <xf numFmtId="0" fontId="52" fillId="17" borderId="3" xfId="0" applyFont="1" applyFill="1" applyBorder="1"/>
    <xf numFmtId="0" fontId="29" fillId="0" borderId="11" xfId="4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/>
    </xf>
    <xf numFmtId="0" fontId="51" fillId="0" borderId="11" xfId="4" applyFont="1" applyFill="1" applyBorder="1" applyAlignment="1">
      <alignment horizontal="left"/>
    </xf>
    <xf numFmtId="0" fontId="51" fillId="0" borderId="11" xfId="0" applyFont="1" applyFill="1" applyBorder="1" applyAlignment="1">
      <alignment horizontal="left"/>
    </xf>
    <xf numFmtId="0" fontId="53" fillId="0" borderId="3" xfId="4" applyFont="1" applyFill="1" applyBorder="1" applyAlignment="1">
      <alignment horizontal="left"/>
    </xf>
    <xf numFmtId="0" fontId="51" fillId="0" borderId="3" xfId="4" applyFont="1" applyFill="1" applyBorder="1" applyAlignment="1">
      <alignment horizontal="left"/>
    </xf>
    <xf numFmtId="0" fontId="51" fillId="17" borderId="3" xfId="4" applyFont="1" applyFill="1" applyBorder="1" applyAlignment="1">
      <alignment horizontal="left"/>
    </xf>
    <xf numFmtId="0" fontId="28" fillId="17" borderId="3" xfId="4" applyFont="1" applyFill="1" applyBorder="1" applyAlignment="1">
      <alignment horizontal="left"/>
    </xf>
    <xf numFmtId="0" fontId="29" fillId="50" borderId="11" xfId="0" applyFont="1" applyFill="1" applyBorder="1" applyAlignment="1">
      <alignment horizontal="left"/>
    </xf>
    <xf numFmtId="0" fontId="5" fillId="50" borderId="11" xfId="0" applyFont="1" applyFill="1" applyBorder="1"/>
    <xf numFmtId="1" fontId="5" fillId="51" borderId="1" xfId="0" applyNumberFormat="1" applyFont="1" applyFill="1" applyBorder="1" applyAlignment="1">
      <alignment horizontal="center" vertical="center"/>
    </xf>
    <xf numFmtId="2" fontId="0" fillId="15" borderId="1" xfId="0" applyNumberFormat="1" applyFont="1" applyFill="1" applyBorder="1" applyAlignment="1">
      <alignment horizontal="center" vertical="center"/>
    </xf>
    <xf numFmtId="0" fontId="53" fillId="17" borderId="11" xfId="4" applyFont="1" applyFill="1" applyBorder="1" applyAlignment="1">
      <alignment horizontal="left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5" fillId="5" borderId="3" xfId="2" applyNumberFormat="1" applyFont="1" applyFill="1" applyBorder="1" applyAlignment="1">
      <alignment horizontal="center" vertical="center" wrapText="1"/>
    </xf>
    <xf numFmtId="0" fontId="15" fillId="5" borderId="3" xfId="0" applyNumberFormat="1" applyFont="1" applyFill="1" applyBorder="1" applyAlignment="1">
      <alignment horizontal="center" vertical="center"/>
    </xf>
    <xf numFmtId="0" fontId="6" fillId="4" borderId="3" xfId="0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0" fontId="57" fillId="17" borderId="3" xfId="0" applyFont="1" applyFill="1" applyBorder="1" applyAlignment="1"/>
    <xf numFmtId="0" fontId="31" fillId="17" borderId="3" xfId="4" applyFont="1" applyFill="1" applyBorder="1" applyAlignment="1"/>
    <xf numFmtId="0" fontId="56" fillId="17" borderId="3" xfId="4" applyFont="1" applyFill="1" applyBorder="1" applyAlignment="1"/>
    <xf numFmtId="0" fontId="27" fillId="17" borderId="3" xfId="4" applyFont="1" applyFill="1" applyBorder="1" applyAlignment="1">
      <alignment horizontal="left"/>
    </xf>
    <xf numFmtId="0" fontId="30" fillId="0" borderId="11" xfId="0" applyFont="1" applyFill="1" applyBorder="1" applyAlignment="1"/>
    <xf numFmtId="0" fontId="30" fillId="0" borderId="0" xfId="0" applyFont="1" applyFill="1" applyBorder="1" applyAlignment="1"/>
    <xf numFmtId="0" fontId="5" fillId="6" borderId="3" xfId="0" applyFont="1" applyFill="1" applyBorder="1"/>
    <xf numFmtId="0" fontId="54" fillId="2" borderId="1" xfId="0" applyFont="1" applyFill="1" applyBorder="1" applyAlignment="1">
      <alignment horizontal="center" vertical="center"/>
    </xf>
    <xf numFmtId="0" fontId="59" fillId="17" borderId="3" xfId="4" applyFont="1" applyFill="1" applyBorder="1" applyAlignment="1">
      <alignment horizontal="left"/>
    </xf>
    <xf numFmtId="0" fontId="60" fillId="3" borderId="3" xfId="0" applyFont="1" applyFill="1" applyBorder="1" applyAlignment="1">
      <alignment horizontal="left"/>
    </xf>
    <xf numFmtId="0" fontId="54" fillId="3" borderId="11" xfId="4" applyFont="1" applyFill="1" applyBorder="1" applyAlignment="1">
      <alignment horizontal="left"/>
    </xf>
    <xf numFmtId="0" fontId="54" fillId="3" borderId="11" xfId="0" applyFont="1" applyFill="1" applyBorder="1" applyAlignment="1">
      <alignment horizontal="left"/>
    </xf>
    <xf numFmtId="0" fontId="54" fillId="3" borderId="11" xfId="0" applyFont="1" applyFill="1" applyBorder="1" applyAlignment="1"/>
    <xf numFmtId="0" fontId="54" fillId="3" borderId="3" xfId="0" applyFont="1" applyFill="1" applyBorder="1" applyAlignment="1"/>
    <xf numFmtId="0" fontId="61" fillId="17" borderId="3" xfId="4" applyFont="1" applyFill="1" applyBorder="1" applyAlignment="1"/>
    <xf numFmtId="0" fontId="62" fillId="0" borderId="11" xfId="0" applyFont="1" applyBorder="1"/>
    <xf numFmtId="0" fontId="59" fillId="17" borderId="11" xfId="4" applyFont="1" applyFill="1" applyBorder="1" applyAlignment="1">
      <alignment horizontal="left"/>
    </xf>
    <xf numFmtId="0" fontId="54" fillId="17" borderId="3" xfId="0" applyFont="1" applyFill="1" applyBorder="1" applyAlignment="1">
      <alignment horizontal="left"/>
    </xf>
    <xf numFmtId="0" fontId="53" fillId="17" borderId="11" xfId="0" applyFont="1" applyFill="1" applyBorder="1" applyAlignment="1"/>
    <xf numFmtId="0" fontId="31" fillId="17" borderId="11" xfId="0" applyFont="1" applyFill="1" applyBorder="1" applyAlignment="1"/>
    <xf numFmtId="0" fontId="29" fillId="17" borderId="3" xfId="4" applyFont="1" applyFill="1" applyBorder="1" applyAlignment="1">
      <alignment horizontal="left"/>
    </xf>
    <xf numFmtId="167" fontId="5" fillId="5" borderId="1" xfId="0" applyNumberFormat="1" applyFont="1" applyFill="1" applyBorder="1" applyAlignment="1">
      <alignment horizontal="center" vertical="center"/>
    </xf>
    <xf numFmtId="9" fontId="5" fillId="5" borderId="1" xfId="2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" fontId="5" fillId="5" borderId="1" xfId="2" applyNumberFormat="1" applyFont="1" applyFill="1" applyBorder="1" applyAlignment="1">
      <alignment horizontal="center" vertical="center" wrapText="1"/>
    </xf>
    <xf numFmtId="2" fontId="58" fillId="15" borderId="1" xfId="0" applyNumberFormat="1" applyFont="1" applyFill="1" applyBorder="1" applyAlignment="1">
      <alignment horizontal="center" vertical="center"/>
    </xf>
    <xf numFmtId="0" fontId="63" fillId="0" borderId="11" xfId="0" applyFont="1" applyBorder="1"/>
    <xf numFmtId="0" fontId="64" fillId="17" borderId="3" xfId="4" applyFont="1" applyFill="1" applyBorder="1" applyAlignment="1">
      <alignment horizontal="left"/>
    </xf>
    <xf numFmtId="0" fontId="29" fillId="17" borderId="7" xfId="4" applyFont="1" applyFill="1" applyBorder="1" applyAlignment="1">
      <alignment horizontal="left"/>
    </xf>
    <xf numFmtId="0" fontId="28" fillId="17" borderId="11" xfId="0" applyFont="1" applyFill="1" applyBorder="1" applyAlignment="1">
      <alignment horizontal="left"/>
    </xf>
    <xf numFmtId="0" fontId="60" fillId="17" borderId="3" xfId="0" applyFont="1" applyFill="1" applyBorder="1" applyAlignment="1"/>
    <xf numFmtId="0" fontId="55" fillId="17" borderId="3" xfId="4" applyFont="1" applyFill="1" applyBorder="1" applyAlignment="1"/>
    <xf numFmtId="0" fontId="29" fillId="17" borderId="3" xfId="4" applyFont="1" applyFill="1" applyBorder="1" applyAlignment="1"/>
    <xf numFmtId="0" fontId="65" fillId="50" borderId="7" xfId="0" applyFont="1" applyFill="1" applyBorder="1" applyAlignment="1">
      <alignment vertical="center"/>
    </xf>
    <xf numFmtId="0" fontId="28" fillId="3" borderId="3" xfId="0" applyFont="1" applyFill="1" applyBorder="1" applyAlignment="1">
      <alignment horizontal="left"/>
    </xf>
    <xf numFmtId="0" fontId="17" fillId="0" borderId="11" xfId="0" applyFont="1" applyBorder="1"/>
    <xf numFmtId="0" fontId="61" fillId="17" borderId="3" xfId="4" applyFont="1" applyFill="1" applyBorder="1" applyAlignment="1">
      <alignment horizontal="left"/>
    </xf>
    <xf numFmtId="0" fontId="58" fillId="0" borderId="11" xfId="0" applyFont="1" applyBorder="1" applyAlignment="1">
      <alignment horizontal="left" vertical="top"/>
    </xf>
    <xf numFmtId="0" fontId="58" fillId="17" borderId="3" xfId="4" applyFont="1" applyFill="1" applyBorder="1" applyAlignment="1"/>
    <xf numFmtId="0" fontId="60" fillId="2" borderId="1" xfId="0" applyFont="1" applyFill="1" applyBorder="1" applyAlignment="1">
      <alignment horizontal="center" vertical="center"/>
    </xf>
    <xf numFmtId="0" fontId="3" fillId="17" borderId="3" xfId="0" applyFont="1" applyFill="1" applyBorder="1"/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5" fillId="5" borderId="2" xfId="2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5" borderId="2" xfId="2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5" fillId="5" borderId="2" xfId="2" applyNumberFormat="1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27" fillId="17" borderId="11" xfId="4" applyFont="1" applyFill="1" applyBorder="1" applyAlignment="1">
      <alignment horizontal="left"/>
    </xf>
    <xf numFmtId="0" fontId="58" fillId="17" borderId="7" xfId="4" applyFont="1" applyFill="1" applyBorder="1" applyAlignment="1">
      <alignment horizontal="left"/>
    </xf>
    <xf numFmtId="0" fontId="29" fillId="17" borderId="1" xfId="4" applyFont="1" applyFill="1" applyBorder="1" applyAlignment="1">
      <alignment horizontal="left"/>
    </xf>
    <xf numFmtId="0" fontId="66" fillId="17" borderId="3" xfId="4" applyFont="1" applyFill="1" applyBorder="1" applyAlignment="1">
      <alignment horizontal="left"/>
    </xf>
    <xf numFmtId="0" fontId="64" fillId="17" borderId="3" xfId="4" applyFont="1" applyFill="1" applyBorder="1" applyAlignment="1"/>
    <xf numFmtId="0" fontId="66" fillId="17" borderId="11" xfId="4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5" borderId="2" xfId="2" applyNumberFormat="1" applyFont="1" applyFill="1" applyBorder="1" applyAlignment="1">
      <alignment horizontal="center" vertical="center" wrapText="1"/>
    </xf>
    <xf numFmtId="0" fontId="5" fillId="5" borderId="4" xfId="2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16" fillId="6" borderId="5" xfId="3" quotePrefix="1" applyFill="1" applyBorder="1" applyAlignment="1">
      <alignment horizontal="center" vertical="center" wrapText="1"/>
    </xf>
    <xf numFmtId="0" fontId="16" fillId="6" borderId="9" xfId="3" quotePrefix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</cellXfs>
  <cellStyles count="5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omma 2" xfId="51"/>
    <cellStyle name="Comma 3" xfId="53"/>
    <cellStyle name="Comma 3 2" xfId="55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3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50"/>
    <cellStyle name="Normal 2 2" xfId="48"/>
    <cellStyle name="Normal 2 3" xfId="45"/>
    <cellStyle name="Normal 2 4" xfId="52"/>
    <cellStyle name="Normal 2_JUNE 16-22" xfId="47"/>
    <cellStyle name="Normal 3" xfId="4"/>
    <cellStyle name="Normal 4" xfId="54"/>
    <cellStyle name="Normal 4 2" xfId="56"/>
    <cellStyle name="Normal 5" xfId="46"/>
    <cellStyle name="Note 2" xfId="49"/>
    <cellStyle name="Output" xfId="14" builtinId="21" customBuiltin="1"/>
    <cellStyle name="Percent" xfId="2" builtinId="5"/>
    <cellStyle name="Title" xfId="5" builtinId="15" customBuiltin="1"/>
    <cellStyle name="Total" xfId="20" builtinId="25" customBuiltin="1"/>
    <cellStyle name="Warning Text" xfId="18" builtinId="11" customBuiltin="1"/>
  </cellStyles>
  <dxfs count="5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FF00"/>
      <color rgb="FF0000FF"/>
      <color rgb="FFF2DC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.VILLAMOR%20DAILY%20DATA%20-%20MAY%202018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 1"/>
      <sheetName val="MAY 2"/>
      <sheetName val="MAY 3"/>
      <sheetName val="MAY 4"/>
      <sheetName val="MAY 5"/>
      <sheetName val="MAY 6"/>
      <sheetName val="MAY 7"/>
      <sheetName val="MAY 8"/>
      <sheetName val="MAY 9"/>
      <sheetName val="MAY 10"/>
      <sheetName val="MAY 11"/>
      <sheetName val="MAY 12"/>
      <sheetName val="MAY 13"/>
      <sheetName val="MAY 14"/>
      <sheetName val="MAY 15"/>
      <sheetName val="MAY 16"/>
      <sheetName val="MAY 17"/>
      <sheetName val="MAY 18"/>
      <sheetName val="MAY 19"/>
      <sheetName val="MAY 20"/>
      <sheetName val="MAY 21"/>
      <sheetName val="MAY 22"/>
      <sheetName val="MAY 23"/>
      <sheetName val="MAY 24"/>
      <sheetName val="MAY 25"/>
      <sheetName val="MAY 26"/>
      <sheetName val="MAY 27"/>
      <sheetName val="MAY 28"/>
      <sheetName val="MAY 29"/>
      <sheetName val="MAY 30"/>
      <sheetName val="MAY 31"/>
    </sheetNames>
    <sheetDataSet>
      <sheetData sheetId="0">
        <row r="12">
          <cell r="D12">
            <v>3</v>
          </cell>
        </row>
      </sheetData>
      <sheetData sheetId="1">
        <row r="12">
          <cell r="D12">
            <v>3</v>
          </cell>
        </row>
      </sheetData>
      <sheetData sheetId="2">
        <row r="12">
          <cell r="D12" t="str">
            <v>DEF</v>
          </cell>
        </row>
      </sheetData>
      <sheetData sheetId="3">
        <row r="12">
          <cell r="D12">
            <v>3</v>
          </cell>
        </row>
      </sheetData>
      <sheetData sheetId="4">
        <row r="12">
          <cell r="D12" t="str">
            <v>DEF</v>
          </cell>
        </row>
      </sheetData>
      <sheetData sheetId="5">
        <row r="12">
          <cell r="D12">
            <v>3</v>
          </cell>
        </row>
      </sheetData>
      <sheetData sheetId="6">
        <row r="12">
          <cell r="D12">
            <v>3</v>
          </cell>
        </row>
      </sheetData>
      <sheetData sheetId="7">
        <row r="12">
          <cell r="D12">
            <v>3</v>
          </cell>
        </row>
      </sheetData>
      <sheetData sheetId="8">
        <row r="12">
          <cell r="D12">
            <v>3</v>
          </cell>
        </row>
      </sheetData>
      <sheetData sheetId="9">
        <row r="12">
          <cell r="D12">
            <v>3</v>
          </cell>
        </row>
      </sheetData>
      <sheetData sheetId="10">
        <row r="12">
          <cell r="D12" t="str">
            <v>DEF</v>
          </cell>
        </row>
      </sheetData>
      <sheetData sheetId="11">
        <row r="12">
          <cell r="D12">
            <v>3</v>
          </cell>
        </row>
      </sheetData>
      <sheetData sheetId="12">
        <row r="12">
          <cell r="D12">
            <v>3</v>
          </cell>
        </row>
      </sheetData>
      <sheetData sheetId="13">
        <row r="12">
          <cell r="D12">
            <v>3</v>
          </cell>
        </row>
      </sheetData>
      <sheetData sheetId="14">
        <row r="12">
          <cell r="D12">
            <v>3</v>
          </cell>
        </row>
      </sheetData>
      <sheetData sheetId="15">
        <row r="12">
          <cell r="D12">
            <v>3</v>
          </cell>
        </row>
      </sheetData>
      <sheetData sheetId="16">
        <row r="12">
          <cell r="D12">
            <v>3</v>
          </cell>
        </row>
      </sheetData>
      <sheetData sheetId="17">
        <row r="12">
          <cell r="D12">
            <v>3</v>
          </cell>
        </row>
      </sheetData>
      <sheetData sheetId="18">
        <row r="12">
          <cell r="D12" t="str">
            <v>DEF</v>
          </cell>
        </row>
      </sheetData>
      <sheetData sheetId="19">
        <row r="12">
          <cell r="D12">
            <v>3</v>
          </cell>
        </row>
      </sheetData>
      <sheetData sheetId="20">
        <row r="12">
          <cell r="D12">
            <v>3</v>
          </cell>
        </row>
      </sheetData>
      <sheetData sheetId="21">
        <row r="12">
          <cell r="D12">
            <v>3</v>
          </cell>
        </row>
      </sheetData>
      <sheetData sheetId="22">
        <row r="12">
          <cell r="D12">
            <v>3</v>
          </cell>
        </row>
      </sheetData>
      <sheetData sheetId="23">
        <row r="12">
          <cell r="D12">
            <v>3</v>
          </cell>
        </row>
      </sheetData>
      <sheetData sheetId="24">
        <row r="12">
          <cell r="D12">
            <v>3</v>
          </cell>
        </row>
      </sheetData>
      <sheetData sheetId="25">
        <row r="12">
          <cell r="D12">
            <v>3</v>
          </cell>
        </row>
      </sheetData>
      <sheetData sheetId="26">
        <row r="12">
          <cell r="D12">
            <v>3</v>
          </cell>
        </row>
      </sheetData>
      <sheetData sheetId="27">
        <row r="12">
          <cell r="D12">
            <v>3</v>
          </cell>
        </row>
      </sheetData>
      <sheetData sheetId="28">
        <row r="12">
          <cell r="D12" t="str">
            <v>DEF</v>
          </cell>
        </row>
      </sheetData>
      <sheetData sheetId="29">
        <row r="12">
          <cell r="D12">
            <v>4</v>
          </cell>
        </row>
      </sheetData>
      <sheetData sheetId="30">
        <row r="12">
          <cell r="D12">
            <v>4</v>
          </cell>
        </row>
        <row r="35">
          <cell r="S35">
            <v>96420935</v>
          </cell>
          <cell r="AI35">
            <v>16208869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3" zoomScaleNormal="100" workbookViewId="0">
      <selection activeCell="AP28" sqref="AP28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144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72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177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177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43252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27856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178"/>
      <c r="C9" s="179"/>
      <c r="D9" s="180"/>
      <c r="E9" s="181"/>
      <c r="F9" s="181"/>
      <c r="G9" s="181"/>
      <c r="H9" s="181"/>
      <c r="I9" s="182"/>
      <c r="J9" s="121"/>
      <c r="K9" s="180"/>
      <c r="L9" s="181"/>
      <c r="M9" s="182"/>
      <c r="N9" s="29"/>
      <c r="O9" s="29"/>
      <c r="P9" s="29"/>
      <c r="Q9" s="121"/>
      <c r="R9" s="121"/>
      <c r="S9" s="121"/>
      <c r="T9" s="122"/>
      <c r="U9" s="123"/>
      <c r="V9" s="124"/>
      <c r="W9" s="180"/>
      <c r="X9" s="182"/>
      <c r="Y9" s="30"/>
      <c r="Z9" s="175"/>
      <c r="AA9" s="125"/>
      <c r="AB9" s="126"/>
      <c r="AC9" s="126"/>
      <c r="AD9" s="125"/>
      <c r="AE9" s="125"/>
      <c r="AF9" s="127"/>
      <c r="AG9" s="176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73" t="s">
        <v>51</v>
      </c>
      <c r="X10" s="173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71" t="s">
        <v>55</v>
      </c>
      <c r="AI10" s="171" t="s">
        <v>56</v>
      </c>
      <c r="AJ10" s="213" t="s">
        <v>57</v>
      </c>
      <c r="AK10" s="228" t="s">
        <v>58</v>
      </c>
      <c r="AL10" s="173" t="s">
        <v>59</v>
      </c>
      <c r="AM10" s="173" t="s">
        <v>60</v>
      </c>
      <c r="AN10" s="173" t="s">
        <v>61</v>
      </c>
      <c r="AO10" s="173" t="s">
        <v>62</v>
      </c>
      <c r="AP10" s="173" t="s">
        <v>63</v>
      </c>
      <c r="AQ10" s="173" t="s">
        <v>125</v>
      </c>
      <c r="AR10" s="173" t="s">
        <v>64</v>
      </c>
      <c r="AS10" s="173" t="s">
        <v>65</v>
      </c>
      <c r="AT10" s="230" t="s">
        <v>66</v>
      </c>
      <c r="AU10" s="173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73" t="s">
        <v>72</v>
      </c>
      <c r="C11" s="173" t="s">
        <v>73</v>
      </c>
      <c r="D11" s="173" t="s">
        <v>74</v>
      </c>
      <c r="E11" s="173" t="s">
        <v>75</v>
      </c>
      <c r="F11" s="173" t="s">
        <v>128</v>
      </c>
      <c r="G11" s="173" t="s">
        <v>74</v>
      </c>
      <c r="H11" s="173" t="s">
        <v>75</v>
      </c>
      <c r="I11" s="173" t="s">
        <v>128</v>
      </c>
      <c r="J11" s="240"/>
      <c r="K11" s="173" t="s">
        <v>75</v>
      </c>
      <c r="L11" s="173" t="s">
        <v>75</v>
      </c>
      <c r="M11" s="173" t="s">
        <v>75</v>
      </c>
      <c r="N11" s="28" t="s">
        <v>29</v>
      </c>
      <c r="O11" s="242"/>
      <c r="P11" s="28" t="s">
        <v>29</v>
      </c>
      <c r="Q11" s="231"/>
      <c r="R11" s="231"/>
      <c r="S11" s="1">
        <f>'[1]MAY 31'!$S$35</f>
        <v>96420935</v>
      </c>
      <c r="T11" s="221"/>
      <c r="U11" s="222"/>
      <c r="V11" s="223"/>
      <c r="W11" s="173" t="s">
        <v>75</v>
      </c>
      <c r="X11" s="173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'[1]MAY 31'!$AI$35</f>
        <v>16208869</v>
      </c>
      <c r="AJ11" s="213"/>
      <c r="AK11" s="229"/>
      <c r="AL11" s="173" t="s">
        <v>84</v>
      </c>
      <c r="AM11" s="173" t="s">
        <v>84</v>
      </c>
      <c r="AN11" s="173" t="s">
        <v>84</v>
      </c>
      <c r="AO11" s="173" t="s">
        <v>84</v>
      </c>
      <c r="AP11" s="173" t="s">
        <v>84</v>
      </c>
      <c r="AQ11" s="173" t="s">
        <v>84</v>
      </c>
      <c r="AR11" s="173" t="s">
        <v>84</v>
      </c>
      <c r="AS11" s="1"/>
      <c r="AT11" s="231"/>
      <c r="AU11" s="174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69</v>
      </c>
      <c r="H12" s="150">
        <f t="shared" ref="H12:H35" si="0">G12/1.42</f>
        <v>48.591549295774648</v>
      </c>
      <c r="I12" s="150">
        <v>70</v>
      </c>
      <c r="J12" s="41" t="s">
        <v>88</v>
      </c>
      <c r="K12" s="41">
        <f>L12-(2/1.42)</f>
        <v>43.661971830985919</v>
      </c>
      <c r="L12" s="42">
        <f>(G12-5)/1.42</f>
        <v>45.070422535211272</v>
      </c>
      <c r="M12" s="41">
        <f>L12+(6/1.42)</f>
        <v>49.295774647887328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96426068</v>
      </c>
      <c r="T12" s="45">
        <f>IF(ISBLANK(S12),"-",S12-S11)</f>
        <v>5133</v>
      </c>
      <c r="U12" s="46">
        <f>T12*24/1000</f>
        <v>123.19199999999999</v>
      </c>
      <c r="V12" s="46">
        <f>T12/1000</f>
        <v>5.133</v>
      </c>
      <c r="W12" s="96">
        <v>4.3</v>
      </c>
      <c r="X12" s="96">
        <f t="shared" ref="X12:X35" si="1">W12</f>
        <v>4.3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16209972</v>
      </c>
      <c r="AJ12" s="45">
        <f>IF(ISBLANK(AI12),"-",AI12-AI11)</f>
        <v>1103</v>
      </c>
      <c r="AK12" s="48">
        <f>AJ12/V12</f>
        <v>214.8840833820378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70</v>
      </c>
      <c r="H13" s="150">
        <f t="shared" si="0"/>
        <v>49.295774647887328</v>
      </c>
      <c r="I13" s="150">
        <v>71</v>
      </c>
      <c r="J13" s="41" t="s">
        <v>88</v>
      </c>
      <c r="K13" s="41">
        <f t="shared" ref="K13:K35" si="3">L13-(2/1.42)</f>
        <v>44.366197183098592</v>
      </c>
      <c r="L13" s="42">
        <f>(G13-5)/1.42</f>
        <v>45.774647887323944</v>
      </c>
      <c r="M13" s="41">
        <f>L13+(6/1.42)</f>
        <v>50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96430958</v>
      </c>
      <c r="T13" s="45">
        <f t="shared" ref="T13:T35" si="4">IF(ISBLANK(S13),"-",S13-S12)</f>
        <v>4890</v>
      </c>
      <c r="U13" s="46">
        <f t="shared" ref="U13:U36" si="5">T13*24/1000</f>
        <v>117.36</v>
      </c>
      <c r="V13" s="46">
        <f t="shared" ref="V13:V36" si="6">T13/1000</f>
        <v>4.8899999999999997</v>
      </c>
      <c r="W13" s="96">
        <v>5.8</v>
      </c>
      <c r="X13" s="96">
        <f t="shared" si="1"/>
        <v>5.8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16211091</v>
      </c>
      <c r="AJ13" s="45">
        <f t="shared" ref="AJ13:AJ35" si="7">IF(ISBLANK(AI13),"-",AI13-AI12)</f>
        <v>1119</v>
      </c>
      <c r="AK13" s="48">
        <f t="shared" ref="AK13:AK35" si="8">AJ13/V13</f>
        <v>228.83435582822088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0.97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71</v>
      </c>
      <c r="H14" s="150">
        <f t="shared" si="0"/>
        <v>50</v>
      </c>
      <c r="I14" s="150">
        <v>73</v>
      </c>
      <c r="J14" s="41" t="s">
        <v>88</v>
      </c>
      <c r="K14" s="41">
        <f t="shared" si="3"/>
        <v>45.070422535211272</v>
      </c>
      <c r="L14" s="42">
        <f>(G14-5)/1.42</f>
        <v>46.478873239436624</v>
      </c>
      <c r="M14" s="41">
        <f>L14+(6/1.42)</f>
        <v>50.70422535211268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96435826</v>
      </c>
      <c r="T14" s="45">
        <f>IF(ISBLANK(S14),"-",S14-S13)</f>
        <v>4868</v>
      </c>
      <c r="U14" s="46">
        <f t="shared" si="5"/>
        <v>116.83199999999999</v>
      </c>
      <c r="V14" s="46">
        <f t="shared" si="6"/>
        <v>4.8680000000000003</v>
      </c>
      <c r="W14" s="96">
        <v>7.3</v>
      </c>
      <c r="X14" s="96">
        <f t="shared" si="1"/>
        <v>7.3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16212207</v>
      </c>
      <c r="AJ14" s="45">
        <f t="shared" si="7"/>
        <v>1116</v>
      </c>
      <c r="AK14" s="48">
        <f t="shared" si="8"/>
        <v>229.25225965488906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71</v>
      </c>
      <c r="H15" s="150">
        <f t="shared" si="0"/>
        <v>50</v>
      </c>
      <c r="I15" s="150">
        <v>73</v>
      </c>
      <c r="J15" s="41" t="s">
        <v>88</v>
      </c>
      <c r="K15" s="41">
        <f t="shared" si="3"/>
        <v>45.070422535211272</v>
      </c>
      <c r="L15" s="42">
        <f>(G15-5)/1.42</f>
        <v>46.478873239436624</v>
      </c>
      <c r="M15" s="41">
        <f>L15+(6/1.42)</f>
        <v>50.70422535211268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96440735</v>
      </c>
      <c r="T15" s="45">
        <f t="shared" si="4"/>
        <v>4909</v>
      </c>
      <c r="U15" s="46">
        <f t="shared" si="5"/>
        <v>117.816</v>
      </c>
      <c r="V15" s="46">
        <f t="shared" si="6"/>
        <v>4.9089999999999998</v>
      </c>
      <c r="W15" s="96">
        <v>8.9</v>
      </c>
      <c r="X15" s="96">
        <f t="shared" si="1"/>
        <v>8.9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16213331</v>
      </c>
      <c r="AJ15" s="45">
        <f t="shared" si="7"/>
        <v>1124</v>
      </c>
      <c r="AK15" s="48">
        <f t="shared" si="8"/>
        <v>228.96720309635364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82</v>
      </c>
      <c r="H16" s="150">
        <f t="shared" si="0"/>
        <v>57.74647887323944</v>
      </c>
      <c r="I16" s="150">
        <v>79</v>
      </c>
      <c r="J16" s="41" t="s">
        <v>88</v>
      </c>
      <c r="K16" s="41">
        <f t="shared" si="3"/>
        <v>52.816901408450704</v>
      </c>
      <c r="L16" s="42">
        <f>(G16-5)/1.42</f>
        <v>54.225352112676056</v>
      </c>
      <c r="M16" s="41">
        <f>L16+(6/1.42)</f>
        <v>58.450704225352112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96445324</v>
      </c>
      <c r="T16" s="45">
        <f t="shared" si="4"/>
        <v>4589</v>
      </c>
      <c r="U16" s="46">
        <f t="shared" si="5"/>
        <v>110.136</v>
      </c>
      <c r="V16" s="46">
        <f t="shared" si="6"/>
        <v>4.5890000000000004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16214421</v>
      </c>
      <c r="AJ16" s="45">
        <f t="shared" si="7"/>
        <v>1090</v>
      </c>
      <c r="AK16" s="48">
        <f t="shared" si="8"/>
        <v>237.52451514491173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80</v>
      </c>
      <c r="H17" s="150">
        <f t="shared" si="0"/>
        <v>56.338028169014088</v>
      </c>
      <c r="I17" s="150">
        <v>80</v>
      </c>
      <c r="J17" s="41" t="s">
        <v>88</v>
      </c>
      <c r="K17" s="41">
        <f t="shared" si="3"/>
        <v>54.929577464788736</v>
      </c>
      <c r="L17" s="42">
        <f t="shared" ref="L17:L26" si="10">G17/1.42</f>
        <v>56.338028169014088</v>
      </c>
      <c r="M17" s="41">
        <f>L17+1.42</f>
        <v>57.758028169014089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96450324</v>
      </c>
      <c r="T17" s="45">
        <f t="shared" si="4"/>
        <v>5000</v>
      </c>
      <c r="U17" s="46">
        <f t="shared" si="5"/>
        <v>120</v>
      </c>
      <c r="V17" s="46">
        <f t="shared" si="6"/>
        <v>5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16215561</v>
      </c>
      <c r="AJ17" s="45">
        <f t="shared" si="7"/>
        <v>1140</v>
      </c>
      <c r="AK17" s="48">
        <f t="shared" si="8"/>
        <v>228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9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3</v>
      </c>
      <c r="E18" s="150">
        <f t="shared" si="2"/>
        <v>2.1126760563380285</v>
      </c>
      <c r="F18" s="150">
        <v>8</v>
      </c>
      <c r="G18" s="118">
        <v>78</v>
      </c>
      <c r="H18" s="150">
        <f t="shared" si="0"/>
        <v>54.929577464788736</v>
      </c>
      <c r="I18" s="150">
        <v>79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134</v>
      </c>
      <c r="R18" s="153"/>
      <c r="S18" s="153">
        <v>96455651</v>
      </c>
      <c r="T18" s="45">
        <f t="shared" si="4"/>
        <v>5327</v>
      </c>
      <c r="U18" s="46">
        <f t="shared" si="5"/>
        <v>127.848</v>
      </c>
      <c r="V18" s="46">
        <f t="shared" si="6"/>
        <v>5.327</v>
      </c>
      <c r="W18" s="96">
        <v>9</v>
      </c>
      <c r="X18" s="96">
        <f t="shared" si="1"/>
        <v>9</v>
      </c>
      <c r="Y18" s="97" t="s">
        <v>171</v>
      </c>
      <c r="Z18" s="154">
        <v>1027</v>
      </c>
      <c r="AA18" s="154">
        <v>0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16216754</v>
      </c>
      <c r="AJ18" s="45">
        <f t="shared" si="7"/>
        <v>1193</v>
      </c>
      <c r="AK18" s="48">
        <f t="shared" si="8"/>
        <v>223.95344471559977</v>
      </c>
      <c r="AL18" s="151">
        <v>1</v>
      </c>
      <c r="AM18" s="151">
        <v>0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3</v>
      </c>
      <c r="E19" s="150">
        <f t="shared" si="2"/>
        <v>2.1126760563380285</v>
      </c>
      <c r="F19" s="150">
        <v>7</v>
      </c>
      <c r="G19" s="118">
        <v>76</v>
      </c>
      <c r="H19" s="150">
        <f t="shared" si="0"/>
        <v>53.521126760563384</v>
      </c>
      <c r="I19" s="150">
        <v>79</v>
      </c>
      <c r="J19" s="41" t="s">
        <v>88</v>
      </c>
      <c r="K19" s="41">
        <f t="shared" si="3"/>
        <v>52.112676056338032</v>
      </c>
      <c r="L19" s="42">
        <f t="shared" si="10"/>
        <v>53.521126760563384</v>
      </c>
      <c r="M19" s="41">
        <f t="shared" ref="M19:M23" si="11">L19+1.42</f>
        <v>54.941126760563385</v>
      </c>
      <c r="N19" s="43">
        <v>19</v>
      </c>
      <c r="O19" s="44" t="s">
        <v>100</v>
      </c>
      <c r="P19" s="44">
        <v>17.3</v>
      </c>
      <c r="Q19" s="153">
        <v>131</v>
      </c>
      <c r="R19" s="153"/>
      <c r="S19" s="153">
        <v>96461828</v>
      </c>
      <c r="T19" s="45">
        <f t="shared" si="4"/>
        <v>6177</v>
      </c>
      <c r="U19" s="46">
        <f>T19*24/1000</f>
        <v>148.24799999999999</v>
      </c>
      <c r="V19" s="46">
        <f t="shared" si="6"/>
        <v>6.1769999999999996</v>
      </c>
      <c r="W19" s="96">
        <v>8.4</v>
      </c>
      <c r="X19" s="96">
        <f t="shared" si="1"/>
        <v>8.4</v>
      </c>
      <c r="Y19" s="97" t="s">
        <v>171</v>
      </c>
      <c r="Z19" s="154">
        <v>1047</v>
      </c>
      <c r="AA19" s="154">
        <v>0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16217955</v>
      </c>
      <c r="AJ19" s="45">
        <f t="shared" si="7"/>
        <v>1201</v>
      </c>
      <c r="AK19" s="48">
        <f t="shared" si="8"/>
        <v>194.43095353731587</v>
      </c>
      <c r="AL19" s="151">
        <v>1</v>
      </c>
      <c r="AM19" s="151">
        <v>0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3</v>
      </c>
      <c r="E20" s="150">
        <f t="shared" si="2"/>
        <v>2.1126760563380285</v>
      </c>
      <c r="F20" s="150">
        <v>7</v>
      </c>
      <c r="G20" s="118">
        <v>75</v>
      </c>
      <c r="H20" s="150">
        <f t="shared" si="0"/>
        <v>52.816901408450704</v>
      </c>
      <c r="I20" s="150">
        <v>78</v>
      </c>
      <c r="J20" s="41" t="s">
        <v>88</v>
      </c>
      <c r="K20" s="41">
        <f t="shared" si="3"/>
        <v>51.408450704225352</v>
      </c>
      <c r="L20" s="42">
        <f t="shared" si="10"/>
        <v>52.816901408450704</v>
      </c>
      <c r="M20" s="41">
        <f t="shared" si="11"/>
        <v>54.236901408450706</v>
      </c>
      <c r="N20" s="43">
        <v>19</v>
      </c>
      <c r="O20" s="44" t="s">
        <v>100</v>
      </c>
      <c r="P20" s="44">
        <v>18.399999999999999</v>
      </c>
      <c r="Q20" s="153">
        <v>131</v>
      </c>
      <c r="R20" s="153"/>
      <c r="S20" s="153">
        <v>96466665</v>
      </c>
      <c r="T20" s="45">
        <f t="shared" si="4"/>
        <v>4837</v>
      </c>
      <c r="U20" s="46">
        <f t="shared" si="5"/>
        <v>116.08799999999999</v>
      </c>
      <c r="V20" s="46">
        <f t="shared" si="6"/>
        <v>4.8369999999999997</v>
      </c>
      <c r="W20" s="96">
        <v>7.7</v>
      </c>
      <c r="X20" s="96">
        <f t="shared" si="1"/>
        <v>7.7</v>
      </c>
      <c r="Y20" s="97" t="s">
        <v>171</v>
      </c>
      <c r="Z20" s="154">
        <v>1047</v>
      </c>
      <c r="AA20" s="154">
        <v>0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16219137</v>
      </c>
      <c r="AJ20" s="45">
        <f t="shared" si="7"/>
        <v>1182</v>
      </c>
      <c r="AK20" s="48">
        <f t="shared" si="8"/>
        <v>244.36634277444699</v>
      </c>
      <c r="AL20" s="151">
        <v>1</v>
      </c>
      <c r="AM20" s="151">
        <v>0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6</v>
      </c>
      <c r="G21" s="118">
        <v>76</v>
      </c>
      <c r="H21" s="150">
        <f t="shared" si="0"/>
        <v>53.521126760563384</v>
      </c>
      <c r="I21" s="150">
        <v>78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>
        <v>132</v>
      </c>
      <c r="R21" s="153"/>
      <c r="S21" s="153">
        <v>96470698</v>
      </c>
      <c r="T21" s="45">
        <f t="shared" si="4"/>
        <v>4033</v>
      </c>
      <c r="U21" s="46">
        <f t="shared" si="5"/>
        <v>96.792000000000002</v>
      </c>
      <c r="V21" s="46">
        <f t="shared" si="6"/>
        <v>4.0330000000000004</v>
      </c>
      <c r="W21" s="96">
        <v>6.9</v>
      </c>
      <c r="X21" s="96">
        <f t="shared" si="1"/>
        <v>6.9</v>
      </c>
      <c r="Y21" s="97" t="s">
        <v>171</v>
      </c>
      <c r="Z21" s="154">
        <v>1047</v>
      </c>
      <c r="AA21" s="154">
        <v>0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16220374</v>
      </c>
      <c r="AJ21" s="45">
        <f t="shared" si="7"/>
        <v>1237</v>
      </c>
      <c r="AK21" s="48">
        <f t="shared" si="8"/>
        <v>306.71956360029753</v>
      </c>
      <c r="AL21" s="151">
        <v>1</v>
      </c>
      <c r="AM21" s="151">
        <v>0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9"/>
        <v>0</v>
      </c>
      <c r="AU21" s="119">
        <v>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75</v>
      </c>
      <c r="H22" s="150">
        <f t="shared" si="0"/>
        <v>52.816901408450704</v>
      </c>
      <c r="I22" s="150">
        <v>77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96474715</v>
      </c>
      <c r="T22" s="45">
        <f t="shared" si="4"/>
        <v>4017</v>
      </c>
      <c r="U22" s="46">
        <f t="shared" si="5"/>
        <v>96.408000000000001</v>
      </c>
      <c r="V22" s="46">
        <f t="shared" si="6"/>
        <v>4.0170000000000003</v>
      </c>
      <c r="W22" s="96">
        <v>3.6</v>
      </c>
      <c r="X22" s="96">
        <f>W22</f>
        <v>3.6</v>
      </c>
      <c r="Y22" s="97" t="s">
        <v>171</v>
      </c>
      <c r="Z22" s="154">
        <v>1047</v>
      </c>
      <c r="AA22" s="154">
        <v>0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16221574</v>
      </c>
      <c r="AJ22" s="45">
        <f t="shared" si="7"/>
        <v>1200</v>
      </c>
      <c r="AK22" s="48">
        <f t="shared" si="8"/>
        <v>298.73039581777442</v>
      </c>
      <c r="AL22" s="151">
        <v>1</v>
      </c>
      <c r="AM22" s="151">
        <v>0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75</v>
      </c>
      <c r="H23" s="150">
        <f t="shared" si="0"/>
        <v>52.816901408450704</v>
      </c>
      <c r="I23" s="150">
        <v>77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96478715</v>
      </c>
      <c r="T23" s="45">
        <f t="shared" si="4"/>
        <v>4000</v>
      </c>
      <c r="U23" s="46">
        <f>T23*24/1000</f>
        <v>96</v>
      </c>
      <c r="V23" s="46">
        <f t="shared" si="6"/>
        <v>4</v>
      </c>
      <c r="W23" s="96">
        <v>5.6</v>
      </c>
      <c r="X23" s="96">
        <f t="shared" si="1"/>
        <v>5.6</v>
      </c>
      <c r="Y23" s="97" t="s">
        <v>171</v>
      </c>
      <c r="Z23" s="154">
        <v>1047</v>
      </c>
      <c r="AA23" s="154">
        <v>0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16222795</v>
      </c>
      <c r="AJ23" s="45">
        <f t="shared" si="7"/>
        <v>1221</v>
      </c>
      <c r="AK23" s="48">
        <f t="shared" si="8"/>
        <v>305.25</v>
      </c>
      <c r="AL23" s="151">
        <v>1</v>
      </c>
      <c r="AM23" s="151">
        <v>0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5</v>
      </c>
      <c r="G24" s="118">
        <v>75</v>
      </c>
      <c r="H24" s="150">
        <f t="shared" si="0"/>
        <v>52.816901408450704</v>
      </c>
      <c r="I24" s="150">
        <v>76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96483233</v>
      </c>
      <c r="T24" s="45">
        <f t="shared" si="4"/>
        <v>4518</v>
      </c>
      <c r="U24" s="46">
        <f>T24*24/1000</f>
        <v>108.432</v>
      </c>
      <c r="V24" s="46">
        <f t="shared" si="6"/>
        <v>4.5179999999999998</v>
      </c>
      <c r="W24" s="96">
        <v>5.0999999999999996</v>
      </c>
      <c r="X24" s="96">
        <f t="shared" si="1"/>
        <v>5.0999999999999996</v>
      </c>
      <c r="Y24" s="97" t="s">
        <v>171</v>
      </c>
      <c r="Z24" s="154">
        <v>1047</v>
      </c>
      <c r="AA24" s="154">
        <v>0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16223957</v>
      </c>
      <c r="AJ24" s="45">
        <f t="shared" si="7"/>
        <v>1162</v>
      </c>
      <c r="AK24" s="48">
        <f t="shared" si="8"/>
        <v>257.19344842850819</v>
      </c>
      <c r="AL24" s="151">
        <v>1</v>
      </c>
      <c r="AM24" s="151">
        <v>0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5</v>
      </c>
      <c r="G25" s="118">
        <v>75</v>
      </c>
      <c r="H25" s="150">
        <f t="shared" si="0"/>
        <v>52.816901408450704</v>
      </c>
      <c r="I25" s="150">
        <v>76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>
        <v>130</v>
      </c>
      <c r="R25" s="153"/>
      <c r="S25" s="153">
        <v>96489222</v>
      </c>
      <c r="T25" s="45">
        <f t="shared" si="4"/>
        <v>5989</v>
      </c>
      <c r="U25" s="46">
        <f t="shared" si="5"/>
        <v>143.73599999999999</v>
      </c>
      <c r="V25" s="46">
        <f t="shared" si="6"/>
        <v>5.9889999999999999</v>
      </c>
      <c r="W25" s="96">
        <v>4.5999999999999996</v>
      </c>
      <c r="X25" s="96">
        <f t="shared" si="1"/>
        <v>4.5999999999999996</v>
      </c>
      <c r="Y25" s="97" t="s">
        <v>171</v>
      </c>
      <c r="Z25" s="154">
        <v>1026</v>
      </c>
      <c r="AA25" s="154">
        <v>0</v>
      </c>
      <c r="AB25" s="154">
        <v>1187</v>
      </c>
      <c r="AC25" s="154">
        <v>0</v>
      </c>
      <c r="AD25" s="154">
        <v>1186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16225186</v>
      </c>
      <c r="AJ25" s="45">
        <f t="shared" si="7"/>
        <v>1229</v>
      </c>
      <c r="AK25" s="48">
        <f t="shared" si="8"/>
        <v>205.20955084321255</v>
      </c>
      <c r="AL25" s="151">
        <v>1</v>
      </c>
      <c r="AM25" s="151">
        <v>0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9"/>
        <v>0</v>
      </c>
      <c r="AU25" s="119">
        <v>1.1200000000000001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4</v>
      </c>
      <c r="G26" s="118">
        <v>76</v>
      </c>
      <c r="H26" s="150">
        <f t="shared" si="0"/>
        <v>53.521126760563384</v>
      </c>
      <c r="I26" s="150">
        <v>76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>
        <v>130</v>
      </c>
      <c r="R26" s="153"/>
      <c r="S26" s="153">
        <v>96494554</v>
      </c>
      <c r="T26" s="45">
        <f t="shared" si="4"/>
        <v>5332</v>
      </c>
      <c r="U26" s="46">
        <f t="shared" si="5"/>
        <v>127.968</v>
      </c>
      <c r="V26" s="46">
        <f t="shared" si="6"/>
        <v>5.3319999999999999</v>
      </c>
      <c r="W26" s="96">
        <v>4.0999999999999996</v>
      </c>
      <c r="X26" s="96">
        <f t="shared" si="1"/>
        <v>4.0999999999999996</v>
      </c>
      <c r="Y26" s="97" t="s">
        <v>171</v>
      </c>
      <c r="Z26" s="154">
        <v>1026</v>
      </c>
      <c r="AA26" s="154">
        <v>0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16226280</v>
      </c>
      <c r="AJ26" s="45">
        <f t="shared" si="7"/>
        <v>1094</v>
      </c>
      <c r="AK26" s="48">
        <f t="shared" si="8"/>
        <v>205.17629407351839</v>
      </c>
      <c r="AL26" s="151">
        <v>1</v>
      </c>
      <c r="AM26" s="151">
        <v>0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4</v>
      </c>
      <c r="E27" s="150">
        <f t="shared" si="2"/>
        <v>2.8169014084507045</v>
      </c>
      <c r="F27" s="150">
        <v>4</v>
      </c>
      <c r="G27" s="118">
        <v>76</v>
      </c>
      <c r="H27" s="150">
        <f t="shared" si="0"/>
        <v>53.521126760563384</v>
      </c>
      <c r="I27" s="150">
        <v>74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>
        <v>136</v>
      </c>
      <c r="R27" s="153"/>
      <c r="S27" s="153">
        <v>96500102</v>
      </c>
      <c r="T27" s="45">
        <f t="shared" si="4"/>
        <v>5548</v>
      </c>
      <c r="U27" s="46">
        <f t="shared" si="5"/>
        <v>133.15199999999999</v>
      </c>
      <c r="V27" s="46">
        <f t="shared" si="6"/>
        <v>5.548</v>
      </c>
      <c r="W27" s="96">
        <v>3.6</v>
      </c>
      <c r="X27" s="96">
        <f t="shared" si="1"/>
        <v>3.6</v>
      </c>
      <c r="Y27" s="97" t="s">
        <v>171</v>
      </c>
      <c r="Z27" s="154">
        <v>1025</v>
      </c>
      <c r="AA27" s="154">
        <v>0</v>
      </c>
      <c r="AB27" s="154">
        <v>1186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16227414</v>
      </c>
      <c r="AJ27" s="45">
        <f>IF(ISBLANK(AI27),"-",AI27-AI26)</f>
        <v>1134</v>
      </c>
      <c r="AK27" s="48">
        <f t="shared" si="8"/>
        <v>204.39798125450613</v>
      </c>
      <c r="AL27" s="151">
        <v>1</v>
      </c>
      <c r="AM27" s="151">
        <v>0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4</v>
      </c>
      <c r="G28" s="118">
        <v>74</v>
      </c>
      <c r="H28" s="150">
        <f t="shared" si="0"/>
        <v>52.112676056338032</v>
      </c>
      <c r="I28" s="150">
        <v>74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>
        <v>131</v>
      </c>
      <c r="R28" s="153"/>
      <c r="S28" s="153">
        <v>96506108</v>
      </c>
      <c r="T28" s="45">
        <f t="shared" si="4"/>
        <v>6006</v>
      </c>
      <c r="U28" s="46">
        <f t="shared" si="5"/>
        <v>144.14400000000001</v>
      </c>
      <c r="V28" s="46">
        <f t="shared" si="6"/>
        <v>6.0060000000000002</v>
      </c>
      <c r="W28" s="96">
        <v>3.2</v>
      </c>
      <c r="X28" s="96">
        <f t="shared" si="1"/>
        <v>3.2</v>
      </c>
      <c r="Y28" s="97" t="s">
        <v>171</v>
      </c>
      <c r="Z28" s="154">
        <v>1015</v>
      </c>
      <c r="AA28" s="154">
        <v>0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16228634</v>
      </c>
      <c r="AJ28" s="45">
        <f t="shared" si="7"/>
        <v>1220</v>
      </c>
      <c r="AK28" s="48">
        <f>AJ27/V28</f>
        <v>188.8111888111888</v>
      </c>
      <c r="AL28" s="151">
        <v>1</v>
      </c>
      <c r="AM28" s="151">
        <v>0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4</v>
      </c>
      <c r="E29" s="150">
        <f t="shared" si="2"/>
        <v>2.8169014084507045</v>
      </c>
      <c r="F29" s="150">
        <v>3</v>
      </c>
      <c r="G29" s="118">
        <v>74</v>
      </c>
      <c r="H29" s="150">
        <f t="shared" si="0"/>
        <v>52.112676056338032</v>
      </c>
      <c r="I29" s="150">
        <v>72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>
        <v>131</v>
      </c>
      <c r="R29" s="153"/>
      <c r="S29" s="153">
        <v>96511782</v>
      </c>
      <c r="T29" s="45">
        <f t="shared" si="4"/>
        <v>5674</v>
      </c>
      <c r="U29" s="46">
        <f t="shared" si="5"/>
        <v>136.17599999999999</v>
      </c>
      <c r="V29" s="46">
        <f t="shared" si="6"/>
        <v>5.6740000000000004</v>
      </c>
      <c r="W29" s="96">
        <v>2.8</v>
      </c>
      <c r="X29" s="96">
        <f t="shared" si="1"/>
        <v>2.8</v>
      </c>
      <c r="Y29" s="97" t="s">
        <v>171</v>
      </c>
      <c r="Z29" s="154">
        <v>1015</v>
      </c>
      <c r="AA29" s="154">
        <v>0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16229792</v>
      </c>
      <c r="AJ29" s="45">
        <f t="shared" si="7"/>
        <v>1158</v>
      </c>
      <c r="AK29" s="48">
        <f>AJ28/V29</f>
        <v>215.01586182587238</v>
      </c>
      <c r="AL29" s="151">
        <v>1</v>
      </c>
      <c r="AM29" s="151">
        <v>0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1.04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4</v>
      </c>
      <c r="E30" s="150">
        <f t="shared" si="2"/>
        <v>2.8169014084507045</v>
      </c>
      <c r="F30" s="150">
        <v>3</v>
      </c>
      <c r="G30" s="118">
        <v>73</v>
      </c>
      <c r="H30" s="150">
        <f t="shared" si="0"/>
        <v>51.408450704225352</v>
      </c>
      <c r="I30" s="150">
        <v>72</v>
      </c>
      <c r="J30" s="41" t="s">
        <v>88</v>
      </c>
      <c r="K30" s="41">
        <f t="shared" si="3"/>
        <v>47.887323943661976</v>
      </c>
      <c r="L30" s="42">
        <f t="shared" si="13"/>
        <v>49.295774647887328</v>
      </c>
      <c r="M30" s="41">
        <f t="shared" si="12"/>
        <v>53.521126760563384</v>
      </c>
      <c r="N30" s="43">
        <v>18</v>
      </c>
      <c r="O30" s="44" t="s">
        <v>100</v>
      </c>
      <c r="P30" s="44">
        <v>16.600000000000001</v>
      </c>
      <c r="Q30" s="153">
        <v>131</v>
      </c>
      <c r="R30" s="153"/>
      <c r="S30" s="153">
        <v>96517726</v>
      </c>
      <c r="T30" s="45">
        <f t="shared" si="4"/>
        <v>5944</v>
      </c>
      <c r="U30" s="46">
        <f t="shared" si="5"/>
        <v>142.65600000000001</v>
      </c>
      <c r="V30" s="46">
        <f t="shared" si="6"/>
        <v>5.944</v>
      </c>
      <c r="W30" s="96">
        <v>2.4</v>
      </c>
      <c r="X30" s="96">
        <f t="shared" si="1"/>
        <v>2.4</v>
      </c>
      <c r="Y30" s="97" t="s">
        <v>171</v>
      </c>
      <c r="Z30" s="154">
        <v>1015</v>
      </c>
      <c r="AA30" s="154">
        <v>0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16230998</v>
      </c>
      <c r="AJ30" s="45">
        <f t="shared" si="7"/>
        <v>1206</v>
      </c>
      <c r="AK30" s="48">
        <f t="shared" si="8"/>
        <v>202.89367429340513</v>
      </c>
      <c r="AL30" s="151">
        <v>1</v>
      </c>
      <c r="AM30" s="151">
        <v>0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4</v>
      </c>
      <c r="E31" s="150">
        <f t="shared" si="2"/>
        <v>2.8169014084507045</v>
      </c>
      <c r="F31" s="150">
        <v>3</v>
      </c>
      <c r="G31" s="118">
        <v>73</v>
      </c>
      <c r="H31" s="150">
        <f t="shared" si="0"/>
        <v>51.408450704225352</v>
      </c>
      <c r="I31" s="150">
        <v>72</v>
      </c>
      <c r="J31" s="41" t="s">
        <v>88</v>
      </c>
      <c r="K31" s="41">
        <f t="shared" si="3"/>
        <v>47.887323943661976</v>
      </c>
      <c r="L31" s="42">
        <f t="shared" si="13"/>
        <v>49.295774647887328</v>
      </c>
      <c r="M31" s="41">
        <f t="shared" si="12"/>
        <v>53.521126760563384</v>
      </c>
      <c r="N31" s="43">
        <v>18</v>
      </c>
      <c r="O31" s="44" t="s">
        <v>100</v>
      </c>
      <c r="P31" s="44">
        <v>16.600000000000001</v>
      </c>
      <c r="Q31" s="153">
        <v>130</v>
      </c>
      <c r="R31" s="153"/>
      <c r="S31" s="153">
        <v>96523466</v>
      </c>
      <c r="T31" s="45">
        <f t="shared" si="4"/>
        <v>5740</v>
      </c>
      <c r="U31" s="46">
        <f t="shared" si="5"/>
        <v>137.76</v>
      </c>
      <c r="V31" s="46">
        <f t="shared" si="6"/>
        <v>5.74</v>
      </c>
      <c r="W31" s="96">
        <v>2.1</v>
      </c>
      <c r="X31" s="96">
        <f t="shared" si="1"/>
        <v>2.1</v>
      </c>
      <c r="Y31" s="97" t="s">
        <v>171</v>
      </c>
      <c r="Z31" s="154">
        <v>1015</v>
      </c>
      <c r="AA31" s="154">
        <v>0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16232144</v>
      </c>
      <c r="AJ31" s="45">
        <f t="shared" si="7"/>
        <v>1146</v>
      </c>
      <c r="AK31" s="48">
        <f t="shared" si="8"/>
        <v>199.65156794425087</v>
      </c>
      <c r="AL31" s="151">
        <v>1</v>
      </c>
      <c r="AM31" s="151">
        <v>0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2</v>
      </c>
      <c r="G32" s="118">
        <v>74</v>
      </c>
      <c r="H32" s="150">
        <f t="shared" si="0"/>
        <v>52.112676056338032</v>
      </c>
      <c r="I32" s="150">
        <v>70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>
        <v>128</v>
      </c>
      <c r="R32" s="153"/>
      <c r="S32" s="153">
        <v>96529182</v>
      </c>
      <c r="T32" s="45">
        <f t="shared" si="4"/>
        <v>5716</v>
      </c>
      <c r="U32" s="46">
        <f t="shared" si="5"/>
        <v>137.184</v>
      </c>
      <c r="V32" s="46">
        <f t="shared" si="6"/>
        <v>5.7160000000000002</v>
      </c>
      <c r="W32" s="96">
        <v>1.7</v>
      </c>
      <c r="X32" s="96">
        <f t="shared" si="1"/>
        <v>1.7</v>
      </c>
      <c r="Y32" s="97" t="s">
        <v>171</v>
      </c>
      <c r="Z32" s="154">
        <v>1015</v>
      </c>
      <c r="AA32" s="154">
        <v>0</v>
      </c>
      <c r="AB32" s="154">
        <v>1187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16233310</v>
      </c>
      <c r="AJ32" s="45">
        <f t="shared" si="7"/>
        <v>1166</v>
      </c>
      <c r="AK32" s="48">
        <f t="shared" si="8"/>
        <v>203.9888033589923</v>
      </c>
      <c r="AL32" s="151">
        <v>1</v>
      </c>
      <c r="AM32" s="151">
        <v>0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4</v>
      </c>
      <c r="E33" s="150">
        <f t="shared" si="2"/>
        <v>2.8169014084507045</v>
      </c>
      <c r="F33" s="150">
        <v>0</v>
      </c>
      <c r="G33" s="118">
        <v>75</v>
      </c>
      <c r="H33" s="150">
        <f t="shared" si="0"/>
        <v>52.816901408450704</v>
      </c>
      <c r="I33" s="150">
        <v>70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>
        <v>129</v>
      </c>
      <c r="R33" s="153"/>
      <c r="S33" s="153">
        <v>96535200</v>
      </c>
      <c r="T33" s="45">
        <f t="shared" si="4"/>
        <v>6018</v>
      </c>
      <c r="U33" s="46">
        <f t="shared" si="5"/>
        <v>144.43199999999999</v>
      </c>
      <c r="V33" s="46">
        <f t="shared" si="6"/>
        <v>6.0179999999999998</v>
      </c>
      <c r="W33" s="96">
        <v>1.4</v>
      </c>
      <c r="X33" s="96">
        <f t="shared" si="1"/>
        <v>1.4</v>
      </c>
      <c r="Y33" s="97" t="s">
        <v>171</v>
      </c>
      <c r="Z33" s="154">
        <v>1015</v>
      </c>
      <c r="AA33" s="154">
        <v>0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16234503</v>
      </c>
      <c r="AJ33" s="45">
        <f t="shared" si="7"/>
        <v>1193</v>
      </c>
      <c r="AK33" s="48">
        <f t="shared" si="8"/>
        <v>198.23861748089067</v>
      </c>
      <c r="AL33" s="151">
        <v>1</v>
      </c>
      <c r="AM33" s="151">
        <v>0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f>AS33-AS32</f>
        <v>0</v>
      </c>
      <c r="AU33" s="119">
        <v>1.1000000000000001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4</v>
      </c>
      <c r="E34" s="150">
        <f t="shared" si="2"/>
        <v>2.8169014084507045</v>
      </c>
      <c r="F34" s="150">
        <v>0</v>
      </c>
      <c r="G34" s="118">
        <v>70</v>
      </c>
      <c r="H34" s="150">
        <f t="shared" si="0"/>
        <v>49.295774647887328</v>
      </c>
      <c r="I34" s="150">
        <v>67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>
        <v>142</v>
      </c>
      <c r="R34" s="153"/>
      <c r="S34" s="153">
        <v>96540952</v>
      </c>
      <c r="T34" s="45">
        <f t="shared" si="4"/>
        <v>5752</v>
      </c>
      <c r="U34" s="46">
        <f t="shared" si="5"/>
        <v>138.048</v>
      </c>
      <c r="V34" s="46">
        <f t="shared" si="6"/>
        <v>5.7519999999999998</v>
      </c>
      <c r="W34" s="96">
        <v>1.6</v>
      </c>
      <c r="X34" s="96">
        <f t="shared" si="1"/>
        <v>1.6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16235644</v>
      </c>
      <c r="AJ34" s="45">
        <f t="shared" si="7"/>
        <v>1141</v>
      </c>
      <c r="AK34" s="48">
        <f t="shared" si="8"/>
        <v>198.36578581363005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4</v>
      </c>
      <c r="E35" s="150">
        <f t="shared" si="2"/>
        <v>2.8169014084507045</v>
      </c>
      <c r="F35" s="150">
        <v>0</v>
      </c>
      <c r="G35" s="118">
        <v>68</v>
      </c>
      <c r="H35" s="150">
        <f t="shared" si="0"/>
        <v>47.887323943661976</v>
      </c>
      <c r="I35" s="150">
        <v>66</v>
      </c>
      <c r="J35" s="41" t="s">
        <v>88</v>
      </c>
      <c r="K35" s="41">
        <f t="shared" si="3"/>
        <v>42.95774647887324</v>
      </c>
      <c r="L35" s="42">
        <f>(G35-5)/1.42</f>
        <v>44.366197183098592</v>
      </c>
      <c r="M35" s="41">
        <f t="shared" si="12"/>
        <v>48.591549295774648</v>
      </c>
      <c r="N35" s="43">
        <v>14</v>
      </c>
      <c r="O35" s="44" t="s">
        <v>116</v>
      </c>
      <c r="P35" s="58">
        <v>11.5</v>
      </c>
      <c r="Q35" s="153">
        <v>146</v>
      </c>
      <c r="R35" s="153"/>
      <c r="S35" s="153">
        <v>96546080</v>
      </c>
      <c r="T35" s="45">
        <f t="shared" si="4"/>
        <v>5128</v>
      </c>
      <c r="U35" s="46">
        <f t="shared" si="5"/>
        <v>123.072</v>
      </c>
      <c r="V35" s="46">
        <f t="shared" si="6"/>
        <v>5.1280000000000001</v>
      </c>
      <c r="W35" s="96">
        <v>2.4</v>
      </c>
      <c r="X35" s="96">
        <f t="shared" si="1"/>
        <v>2.4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16236725</v>
      </c>
      <c r="AJ35" s="45">
        <f t="shared" si="7"/>
        <v>1081</v>
      </c>
      <c r="AK35" s="48">
        <f t="shared" si="8"/>
        <v>210.80343213728548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125145</v>
      </c>
      <c r="U36" s="46">
        <f t="shared" si="5"/>
        <v>3003.48</v>
      </c>
      <c r="V36" s="46">
        <f t="shared" si="6"/>
        <v>125.145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27856</v>
      </c>
      <c r="AK36" s="61">
        <f>$AJ$36/$V36</f>
        <v>222.5897958368293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1.0366666666666668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166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169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170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178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3:W3" name="Range1_16_1_1_1_1_1_1_2_2_2_2_2_2_2_2_2_2_2_2_2_2_2_2_2_2_2_2_2_2_2_1_2_2_2_2_2_2_2_2_2_2_3_2_2_2_2_2_2_2_2_2_2_1_1_1_1_2_2_1_1_1_1_1_1_1_1_1_1_1_1_1_1_3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0 B56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0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533" priority="5" operator="containsText" text="N/A">
      <formula>NOT(ISERROR(SEARCH("N/A",Z12)))</formula>
    </cfRule>
    <cfRule type="cellIs" dxfId="532" priority="17" operator="equal">
      <formula>0</formula>
    </cfRule>
  </conditionalFormatting>
  <conditionalFormatting sqref="Z12:AG35">
    <cfRule type="cellIs" dxfId="531" priority="16" operator="greaterThanOrEqual">
      <formula>1185</formula>
    </cfRule>
  </conditionalFormatting>
  <conditionalFormatting sqref="Z12:AG35">
    <cfRule type="cellIs" dxfId="530" priority="15" operator="between">
      <formula>0.1</formula>
      <formula>1184</formula>
    </cfRule>
  </conditionalFormatting>
  <conditionalFormatting sqref="Z8:Z9 AT12:AT35 AL36:AQ36 AL12:AR35">
    <cfRule type="cellIs" dxfId="529" priority="14" operator="equal">
      <formula>0</formula>
    </cfRule>
  </conditionalFormatting>
  <conditionalFormatting sqref="Z8:Z9 AT12:AT35 AL36:AQ36 AL12:AR35">
    <cfRule type="cellIs" dxfId="528" priority="13" operator="greaterThan">
      <formula>1179</formula>
    </cfRule>
  </conditionalFormatting>
  <conditionalFormatting sqref="Z8:Z9 AT12:AT35 AL36:AQ36 AL12:AR35">
    <cfRule type="cellIs" dxfId="527" priority="12" operator="greaterThan">
      <formula>99</formula>
    </cfRule>
  </conditionalFormatting>
  <conditionalFormatting sqref="Z8:Z9 AT12:AT35 AL36:AQ36 AL12:AR35">
    <cfRule type="cellIs" dxfId="526" priority="11" operator="greaterThan">
      <formula>0.99</formula>
    </cfRule>
  </conditionalFormatting>
  <conditionalFormatting sqref="AD8:AD9">
    <cfRule type="cellIs" dxfId="525" priority="10" operator="equal">
      <formula>0</formula>
    </cfRule>
  </conditionalFormatting>
  <conditionalFormatting sqref="AD8:AD9">
    <cfRule type="cellIs" dxfId="524" priority="9" operator="greaterThan">
      <formula>1179</formula>
    </cfRule>
  </conditionalFormatting>
  <conditionalFormatting sqref="AD8:AD9">
    <cfRule type="cellIs" dxfId="523" priority="8" operator="greaterThan">
      <formula>99</formula>
    </cfRule>
  </conditionalFormatting>
  <conditionalFormatting sqref="AD8:AD9">
    <cfRule type="cellIs" dxfId="522" priority="7" operator="greaterThan">
      <formula>0.99</formula>
    </cfRule>
  </conditionalFormatting>
  <conditionalFormatting sqref="AK12:AK35">
    <cfRule type="cellIs" dxfId="521" priority="6" operator="greaterThan">
      <formula>$AK$8</formula>
    </cfRule>
  </conditionalFormatting>
  <conditionalFormatting sqref="AS12:AS35">
    <cfRule type="containsText" dxfId="520" priority="1" operator="containsText" text="N/A">
      <formula>NOT(ISERROR(SEARCH("N/A",AS12)))</formula>
    </cfRule>
    <cfRule type="cellIs" dxfId="519" priority="4" operator="equal">
      <formula>0</formula>
    </cfRule>
  </conditionalFormatting>
  <conditionalFormatting sqref="AS12:AS35">
    <cfRule type="cellIs" dxfId="518" priority="3" operator="greaterThanOrEqual">
      <formula>1185</formula>
    </cfRule>
  </conditionalFormatting>
  <conditionalFormatting sqref="AS12:AS35">
    <cfRule type="cellIs" dxfId="517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0" zoomScaleNormal="100" workbookViewId="0">
      <selection activeCell="B56" sqref="B56:B58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150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133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3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183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183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43253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27720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184"/>
      <c r="C9" s="185"/>
      <c r="D9" s="186"/>
      <c r="E9" s="187"/>
      <c r="F9" s="187"/>
      <c r="G9" s="187"/>
      <c r="H9" s="187"/>
      <c r="I9" s="188"/>
      <c r="J9" s="121"/>
      <c r="K9" s="186"/>
      <c r="L9" s="187"/>
      <c r="M9" s="188"/>
      <c r="N9" s="29"/>
      <c r="O9" s="29"/>
      <c r="P9" s="29"/>
      <c r="Q9" s="121"/>
      <c r="R9" s="121"/>
      <c r="S9" s="121"/>
      <c r="T9" s="122"/>
      <c r="U9" s="123"/>
      <c r="V9" s="124"/>
      <c r="W9" s="186"/>
      <c r="X9" s="188"/>
      <c r="Y9" s="30"/>
      <c r="Z9" s="189"/>
      <c r="AA9" s="125"/>
      <c r="AB9" s="126"/>
      <c r="AC9" s="126"/>
      <c r="AD9" s="125"/>
      <c r="AE9" s="125"/>
      <c r="AF9" s="127"/>
      <c r="AG9" s="19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4" t="s">
        <v>51</v>
      </c>
      <c r="X10" s="194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2" t="s">
        <v>55</v>
      </c>
      <c r="AI10" s="192" t="s">
        <v>56</v>
      </c>
      <c r="AJ10" s="213" t="s">
        <v>57</v>
      </c>
      <c r="AK10" s="228" t="s">
        <v>58</v>
      </c>
      <c r="AL10" s="194" t="s">
        <v>59</v>
      </c>
      <c r="AM10" s="194" t="s">
        <v>60</v>
      </c>
      <c r="AN10" s="194" t="s">
        <v>61</v>
      </c>
      <c r="AO10" s="194" t="s">
        <v>62</v>
      </c>
      <c r="AP10" s="194" t="s">
        <v>63</v>
      </c>
      <c r="AQ10" s="194" t="s">
        <v>125</v>
      </c>
      <c r="AR10" s="194" t="s">
        <v>64</v>
      </c>
      <c r="AS10" s="194" t="s">
        <v>65</v>
      </c>
      <c r="AT10" s="230" t="s">
        <v>66</v>
      </c>
      <c r="AU10" s="194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4" t="s">
        <v>72</v>
      </c>
      <c r="C11" s="194" t="s">
        <v>73</v>
      </c>
      <c r="D11" s="194" t="s">
        <v>74</v>
      </c>
      <c r="E11" s="194" t="s">
        <v>75</v>
      </c>
      <c r="F11" s="194" t="s">
        <v>128</v>
      </c>
      <c r="G11" s="194" t="s">
        <v>74</v>
      </c>
      <c r="H11" s="194" t="s">
        <v>75</v>
      </c>
      <c r="I11" s="194" t="s">
        <v>128</v>
      </c>
      <c r="J11" s="240"/>
      <c r="K11" s="194" t="s">
        <v>75</v>
      </c>
      <c r="L11" s="194" t="s">
        <v>75</v>
      </c>
      <c r="M11" s="194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1'!S35</f>
        <v>96546080</v>
      </c>
      <c r="T11" s="221"/>
      <c r="U11" s="222"/>
      <c r="V11" s="223"/>
      <c r="W11" s="194" t="s">
        <v>75</v>
      </c>
      <c r="X11" s="194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1'!AI35</f>
        <v>16236725</v>
      </c>
      <c r="AJ11" s="213"/>
      <c r="AK11" s="229"/>
      <c r="AL11" s="194" t="s">
        <v>84</v>
      </c>
      <c r="AM11" s="194" t="s">
        <v>84</v>
      </c>
      <c r="AN11" s="194" t="s">
        <v>84</v>
      </c>
      <c r="AO11" s="194" t="s">
        <v>84</v>
      </c>
      <c r="AP11" s="194" t="s">
        <v>84</v>
      </c>
      <c r="AQ11" s="194" t="s">
        <v>84</v>
      </c>
      <c r="AR11" s="194" t="s">
        <v>84</v>
      </c>
      <c r="AS11" s="1"/>
      <c r="AT11" s="231"/>
      <c r="AU11" s="191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-5</v>
      </c>
      <c r="G12" s="118">
        <v>68</v>
      </c>
      <c r="H12" s="150">
        <f t="shared" ref="H12:H35" si="0">G12/1.42</f>
        <v>47.887323943661976</v>
      </c>
      <c r="I12" s="150">
        <v>65</v>
      </c>
      <c r="J12" s="41" t="s">
        <v>88</v>
      </c>
      <c r="K12" s="41">
        <f>L12-(2/1.42)</f>
        <v>42.95774647887324</v>
      </c>
      <c r="L12" s="42">
        <f>(G12-5)/1.42</f>
        <v>44.366197183098592</v>
      </c>
      <c r="M12" s="41">
        <f>L12+(6/1.42)</f>
        <v>48.591549295774648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96550950</v>
      </c>
      <c r="T12" s="45">
        <f>IF(ISBLANK(S12),"-",S12-S11)</f>
        <v>4870</v>
      </c>
      <c r="U12" s="46">
        <f>T12*24/1000</f>
        <v>116.88</v>
      </c>
      <c r="V12" s="46">
        <f>T12/1000</f>
        <v>4.87</v>
      </c>
      <c r="W12" s="96">
        <v>4</v>
      </c>
      <c r="X12" s="96">
        <f t="shared" ref="X12:X35" si="1">W12</f>
        <v>4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16237828</v>
      </c>
      <c r="AJ12" s="45">
        <f>IF(ISBLANK(AI12),"-",AI12-AI11)</f>
        <v>1103</v>
      </c>
      <c r="AK12" s="48">
        <f>AJ12/V12</f>
        <v>226.48870636550308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-5</v>
      </c>
      <c r="G13" s="118">
        <v>69</v>
      </c>
      <c r="H13" s="150">
        <f t="shared" si="0"/>
        <v>48.591549295774648</v>
      </c>
      <c r="I13" s="150">
        <v>66</v>
      </c>
      <c r="J13" s="41" t="s">
        <v>88</v>
      </c>
      <c r="K13" s="41">
        <f t="shared" ref="K13:K35" si="3">L13-(2/1.42)</f>
        <v>43.661971830985919</v>
      </c>
      <c r="L13" s="42">
        <f>(G13-5)/1.42</f>
        <v>45.070422535211272</v>
      </c>
      <c r="M13" s="41">
        <f>L13+(6/1.42)</f>
        <v>49.295774647887328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96556055</v>
      </c>
      <c r="T13" s="45">
        <f t="shared" ref="T13:T35" si="4">IF(ISBLANK(S13),"-",S13-S12)</f>
        <v>5105</v>
      </c>
      <c r="U13" s="46">
        <f t="shared" ref="U13:U36" si="5">T13*24/1000</f>
        <v>122.52</v>
      </c>
      <c r="V13" s="46">
        <f t="shared" ref="V13:V36" si="6">T13/1000</f>
        <v>5.1050000000000004</v>
      </c>
      <c r="W13" s="96">
        <v>5.6</v>
      </c>
      <c r="X13" s="96">
        <f t="shared" si="1"/>
        <v>5.6</v>
      </c>
      <c r="Y13" s="97" t="s">
        <v>140</v>
      </c>
      <c r="Z13" s="154">
        <v>0</v>
      </c>
      <c r="AA13" s="154">
        <v>0</v>
      </c>
      <c r="AB13" s="154">
        <v>1188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16238955</v>
      </c>
      <c r="AJ13" s="45">
        <f t="shared" ref="AJ13:AJ35" si="7">IF(ISBLANK(AI13),"-",AI13-AI12)</f>
        <v>1127</v>
      </c>
      <c r="AK13" s="48">
        <f t="shared" ref="AK13:AK35" si="8">AJ13/V13</f>
        <v>220.7639569049951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0.89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4</v>
      </c>
      <c r="G14" s="118">
        <v>71</v>
      </c>
      <c r="H14" s="150">
        <f t="shared" si="0"/>
        <v>50</v>
      </c>
      <c r="I14" s="150">
        <v>69</v>
      </c>
      <c r="J14" s="41" t="s">
        <v>88</v>
      </c>
      <c r="K14" s="41">
        <f t="shared" si="3"/>
        <v>45.070422535211272</v>
      </c>
      <c r="L14" s="42">
        <f>(G14-5)/1.42</f>
        <v>46.478873239436624</v>
      </c>
      <c r="M14" s="41">
        <f>L14+(6/1.42)</f>
        <v>50.70422535211268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96560888</v>
      </c>
      <c r="T14" s="45">
        <f>IF(ISBLANK(S14),"-",S14-S13)</f>
        <v>4833</v>
      </c>
      <c r="U14" s="46">
        <f t="shared" si="5"/>
        <v>115.992</v>
      </c>
      <c r="V14" s="46">
        <f t="shared" si="6"/>
        <v>4.8330000000000002</v>
      </c>
      <c r="W14" s="96">
        <v>7.3</v>
      </c>
      <c r="X14" s="96">
        <f t="shared" si="1"/>
        <v>7.3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16240066</v>
      </c>
      <c r="AJ14" s="45">
        <f t="shared" si="7"/>
        <v>1111</v>
      </c>
      <c r="AK14" s="48">
        <f t="shared" si="8"/>
        <v>229.87792261535279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70</v>
      </c>
      <c r="H15" s="150">
        <f t="shared" si="0"/>
        <v>49.295774647887328</v>
      </c>
      <c r="I15" s="150">
        <v>69</v>
      </c>
      <c r="J15" s="41" t="s">
        <v>88</v>
      </c>
      <c r="K15" s="41">
        <f t="shared" si="3"/>
        <v>44.366197183098592</v>
      </c>
      <c r="L15" s="42">
        <f>(G15-5)/1.42</f>
        <v>45.774647887323944</v>
      </c>
      <c r="M15" s="41">
        <f>L15+(6/1.42)</f>
        <v>50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96565727</v>
      </c>
      <c r="T15" s="45">
        <f t="shared" si="4"/>
        <v>4839</v>
      </c>
      <c r="U15" s="46">
        <f t="shared" si="5"/>
        <v>116.136</v>
      </c>
      <c r="V15" s="46">
        <f t="shared" si="6"/>
        <v>4.8390000000000004</v>
      </c>
      <c r="W15" s="96">
        <v>8.9</v>
      </c>
      <c r="X15" s="96">
        <f t="shared" si="1"/>
        <v>8.9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16241197</v>
      </c>
      <c r="AJ15" s="45">
        <f t="shared" si="7"/>
        <v>1131</v>
      </c>
      <c r="AK15" s="48">
        <f t="shared" si="8"/>
        <v>233.72597644141351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96570470</v>
      </c>
      <c r="T16" s="45">
        <f t="shared" si="4"/>
        <v>4743</v>
      </c>
      <c r="U16" s="46">
        <f t="shared" si="5"/>
        <v>113.83199999999999</v>
      </c>
      <c r="V16" s="46">
        <f t="shared" si="6"/>
        <v>4.7430000000000003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1126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16242260</v>
      </c>
      <c r="AJ16" s="45">
        <f t="shared" si="7"/>
        <v>1063</v>
      </c>
      <c r="AK16" s="48">
        <f t="shared" si="8"/>
        <v>224.11975542905333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81</v>
      </c>
      <c r="H17" s="150">
        <f t="shared" si="0"/>
        <v>57.04225352112676</v>
      </c>
      <c r="I17" s="150">
        <v>80</v>
      </c>
      <c r="J17" s="41" t="s">
        <v>88</v>
      </c>
      <c r="K17" s="41">
        <f t="shared" si="3"/>
        <v>55.633802816901408</v>
      </c>
      <c r="L17" s="42">
        <f t="shared" ref="L17:L26" si="10">G17/1.42</f>
        <v>57.04225352112676</v>
      </c>
      <c r="M17" s="41">
        <f>L17+1.42</f>
        <v>58.462253521126762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96575115</v>
      </c>
      <c r="T17" s="45">
        <f t="shared" si="4"/>
        <v>4645</v>
      </c>
      <c r="U17" s="46">
        <f t="shared" si="5"/>
        <v>111.48</v>
      </c>
      <c r="V17" s="46">
        <f t="shared" si="6"/>
        <v>4.6449999999999996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16243415</v>
      </c>
      <c r="AJ17" s="45">
        <f t="shared" si="7"/>
        <v>1155</v>
      </c>
      <c r="AK17" s="48">
        <f t="shared" si="8"/>
        <v>248.65446716899893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9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3</v>
      </c>
      <c r="E18" s="150">
        <f t="shared" si="2"/>
        <v>2.1126760563380285</v>
      </c>
      <c r="F18" s="150">
        <v>7</v>
      </c>
      <c r="G18" s="118">
        <v>79</v>
      </c>
      <c r="H18" s="150">
        <f t="shared" si="0"/>
        <v>55.633802816901408</v>
      </c>
      <c r="I18" s="150">
        <v>79</v>
      </c>
      <c r="J18" s="41" t="s">
        <v>88</v>
      </c>
      <c r="K18" s="41">
        <f t="shared" si="3"/>
        <v>54.225352112676056</v>
      </c>
      <c r="L18" s="42">
        <f t="shared" si="10"/>
        <v>55.633802816901408</v>
      </c>
      <c r="M18" s="41">
        <f>L18+1.42</f>
        <v>57.05380281690141</v>
      </c>
      <c r="N18" s="43">
        <v>19</v>
      </c>
      <c r="O18" s="44" t="s">
        <v>100</v>
      </c>
      <c r="P18" s="44">
        <v>16.7</v>
      </c>
      <c r="Q18" s="153">
        <v>133</v>
      </c>
      <c r="R18" s="153"/>
      <c r="S18" s="153">
        <v>96579878</v>
      </c>
      <c r="T18" s="45">
        <f t="shared" si="4"/>
        <v>4763</v>
      </c>
      <c r="U18" s="46">
        <f t="shared" si="5"/>
        <v>114.312</v>
      </c>
      <c r="V18" s="46">
        <f t="shared" si="6"/>
        <v>4.7629999999999999</v>
      </c>
      <c r="W18" s="96">
        <v>9</v>
      </c>
      <c r="X18" s="96">
        <f t="shared" si="1"/>
        <v>9</v>
      </c>
      <c r="Y18" s="97" t="s">
        <v>171</v>
      </c>
      <c r="Z18" s="154">
        <v>0</v>
      </c>
      <c r="AA18" s="154">
        <v>1047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16244522</v>
      </c>
      <c r="AJ18" s="45">
        <f t="shared" si="7"/>
        <v>1107</v>
      </c>
      <c r="AK18" s="48">
        <f t="shared" si="8"/>
        <v>232.41654419483518</v>
      </c>
      <c r="AL18" s="151">
        <v>0</v>
      </c>
      <c r="AM18" s="151">
        <v>1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3</v>
      </c>
      <c r="E19" s="150">
        <f t="shared" si="2"/>
        <v>2.1126760563380285</v>
      </c>
      <c r="F19" s="150">
        <v>7</v>
      </c>
      <c r="G19" s="118">
        <v>77</v>
      </c>
      <c r="H19" s="150">
        <f t="shared" si="0"/>
        <v>54.225352112676056</v>
      </c>
      <c r="I19" s="150">
        <v>79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>
        <v>131</v>
      </c>
      <c r="R19" s="153"/>
      <c r="S19" s="153">
        <v>96585887</v>
      </c>
      <c r="T19" s="45">
        <f t="shared" si="4"/>
        <v>6009</v>
      </c>
      <c r="U19" s="46">
        <f>T19*24/1000</f>
        <v>144.21600000000001</v>
      </c>
      <c r="V19" s="46">
        <f t="shared" si="6"/>
        <v>6.0090000000000003</v>
      </c>
      <c r="W19" s="96">
        <v>8.3000000000000007</v>
      </c>
      <c r="X19" s="96">
        <f t="shared" si="1"/>
        <v>8.3000000000000007</v>
      </c>
      <c r="Y19" s="97" t="s">
        <v>171</v>
      </c>
      <c r="Z19" s="154">
        <v>0</v>
      </c>
      <c r="AA19" s="154">
        <v>1047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16245750</v>
      </c>
      <c r="AJ19" s="45">
        <f t="shared" si="7"/>
        <v>1228</v>
      </c>
      <c r="AK19" s="48">
        <f t="shared" si="8"/>
        <v>204.36012647695122</v>
      </c>
      <c r="AL19" s="151">
        <v>0</v>
      </c>
      <c r="AM19" s="151">
        <v>1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3</v>
      </c>
      <c r="E20" s="150">
        <f t="shared" si="2"/>
        <v>2.1126760563380285</v>
      </c>
      <c r="F20" s="150">
        <v>6</v>
      </c>
      <c r="G20" s="118">
        <v>75</v>
      </c>
      <c r="H20" s="150">
        <f t="shared" si="0"/>
        <v>52.816901408450704</v>
      </c>
      <c r="I20" s="150">
        <v>78</v>
      </c>
      <c r="J20" s="41" t="s">
        <v>88</v>
      </c>
      <c r="K20" s="41">
        <f t="shared" si="3"/>
        <v>51.408450704225352</v>
      </c>
      <c r="L20" s="42">
        <f t="shared" si="10"/>
        <v>52.816901408450704</v>
      </c>
      <c r="M20" s="41">
        <f t="shared" si="11"/>
        <v>54.236901408450706</v>
      </c>
      <c r="N20" s="43">
        <v>19</v>
      </c>
      <c r="O20" s="44" t="s">
        <v>100</v>
      </c>
      <c r="P20" s="44">
        <v>18.399999999999999</v>
      </c>
      <c r="Q20" s="153">
        <v>131</v>
      </c>
      <c r="R20" s="153"/>
      <c r="S20" s="153">
        <v>96591002</v>
      </c>
      <c r="T20" s="45">
        <f t="shared" si="4"/>
        <v>5115</v>
      </c>
      <c r="U20" s="46">
        <f t="shared" si="5"/>
        <v>122.76</v>
      </c>
      <c r="V20" s="46">
        <f t="shared" si="6"/>
        <v>5.1150000000000002</v>
      </c>
      <c r="W20" s="96">
        <v>7.6</v>
      </c>
      <c r="X20" s="96">
        <f t="shared" si="1"/>
        <v>7.6</v>
      </c>
      <c r="Y20" s="97" t="s">
        <v>171</v>
      </c>
      <c r="Z20" s="154">
        <v>0</v>
      </c>
      <c r="AA20" s="154">
        <v>1047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16246964</v>
      </c>
      <c r="AJ20" s="45">
        <f t="shared" si="7"/>
        <v>1214</v>
      </c>
      <c r="AK20" s="48">
        <f t="shared" si="8"/>
        <v>237.34115347018573</v>
      </c>
      <c r="AL20" s="151">
        <v>0</v>
      </c>
      <c r="AM20" s="151">
        <v>1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6</v>
      </c>
      <c r="G21" s="118">
        <v>75</v>
      </c>
      <c r="H21" s="150">
        <f t="shared" si="0"/>
        <v>52.816901408450704</v>
      </c>
      <c r="I21" s="150">
        <v>78</v>
      </c>
      <c r="J21" s="41" t="s">
        <v>88</v>
      </c>
      <c r="K21" s="41">
        <f t="shared" si="3"/>
        <v>51.408450704225352</v>
      </c>
      <c r="L21" s="42">
        <f t="shared" si="10"/>
        <v>52.816901408450704</v>
      </c>
      <c r="M21" s="41">
        <f t="shared" si="11"/>
        <v>54.236901408450706</v>
      </c>
      <c r="N21" s="43">
        <v>19</v>
      </c>
      <c r="O21" s="44" t="s">
        <v>100</v>
      </c>
      <c r="P21" s="44">
        <v>17.7</v>
      </c>
      <c r="Q21" s="153">
        <v>133</v>
      </c>
      <c r="R21" s="153"/>
      <c r="S21" s="153">
        <v>96595020</v>
      </c>
      <c r="T21" s="45">
        <f t="shared" si="4"/>
        <v>4018</v>
      </c>
      <c r="U21" s="46">
        <f t="shared" si="5"/>
        <v>96.432000000000002</v>
      </c>
      <c r="V21" s="46">
        <f t="shared" si="6"/>
        <v>4.0179999999999998</v>
      </c>
      <c r="W21" s="96">
        <v>6.9</v>
      </c>
      <c r="X21" s="96">
        <f t="shared" si="1"/>
        <v>6.9</v>
      </c>
      <c r="Y21" s="97" t="s">
        <v>171</v>
      </c>
      <c r="Z21" s="154">
        <v>0</v>
      </c>
      <c r="AA21" s="154">
        <v>1047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16248170</v>
      </c>
      <c r="AJ21" s="45">
        <f t="shared" si="7"/>
        <v>1206</v>
      </c>
      <c r="AK21" s="48">
        <f t="shared" si="8"/>
        <v>300.14932802389251</v>
      </c>
      <c r="AL21" s="151">
        <v>0</v>
      </c>
      <c r="AM21" s="151">
        <v>1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9"/>
        <v>0</v>
      </c>
      <c r="AU21" s="119">
        <v>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3</v>
      </c>
      <c r="E22" s="150">
        <f t="shared" si="2"/>
        <v>2.1126760563380285</v>
      </c>
      <c r="F22" s="150">
        <v>5</v>
      </c>
      <c r="G22" s="118">
        <v>75</v>
      </c>
      <c r="H22" s="150">
        <f t="shared" si="0"/>
        <v>52.816901408450704</v>
      </c>
      <c r="I22" s="150">
        <v>77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>
        <v>131</v>
      </c>
      <c r="R22" s="153"/>
      <c r="S22" s="153">
        <v>96599172</v>
      </c>
      <c r="T22" s="45">
        <f t="shared" si="4"/>
        <v>4152</v>
      </c>
      <c r="U22" s="46">
        <f t="shared" si="5"/>
        <v>99.647999999999996</v>
      </c>
      <c r="V22" s="46">
        <f t="shared" si="6"/>
        <v>4.1520000000000001</v>
      </c>
      <c r="W22" s="96">
        <v>6.3</v>
      </c>
      <c r="X22" s="96">
        <f>W22</f>
        <v>6.3</v>
      </c>
      <c r="Y22" s="97" t="s">
        <v>171</v>
      </c>
      <c r="Z22" s="154">
        <v>0</v>
      </c>
      <c r="AA22" s="154">
        <v>1047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16249354</v>
      </c>
      <c r="AJ22" s="45">
        <f t="shared" si="7"/>
        <v>1184</v>
      </c>
      <c r="AK22" s="48">
        <f t="shared" si="8"/>
        <v>285.16377649325625</v>
      </c>
      <c r="AL22" s="151">
        <v>0</v>
      </c>
      <c r="AM22" s="151">
        <v>1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3</v>
      </c>
      <c r="E23" s="150">
        <f t="shared" si="2"/>
        <v>2.1126760563380285</v>
      </c>
      <c r="F23" s="150">
        <v>5</v>
      </c>
      <c r="G23" s="118">
        <v>75</v>
      </c>
      <c r="H23" s="150">
        <f t="shared" si="0"/>
        <v>52.816901408450704</v>
      </c>
      <c r="I23" s="150">
        <v>77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>
        <v>129</v>
      </c>
      <c r="R23" s="153"/>
      <c r="S23" s="153">
        <v>96603320</v>
      </c>
      <c r="T23" s="45">
        <f t="shared" si="4"/>
        <v>4148</v>
      </c>
      <c r="U23" s="46">
        <f>T23*24/1000</f>
        <v>99.552000000000007</v>
      </c>
      <c r="V23" s="46">
        <f t="shared" si="6"/>
        <v>4.1479999999999997</v>
      </c>
      <c r="W23" s="96">
        <v>5.6</v>
      </c>
      <c r="X23" s="96">
        <f t="shared" si="1"/>
        <v>5.6</v>
      </c>
      <c r="Y23" s="97" t="s">
        <v>171</v>
      </c>
      <c r="Z23" s="154">
        <v>0</v>
      </c>
      <c r="AA23" s="154">
        <v>1047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16250571</v>
      </c>
      <c r="AJ23" s="45">
        <f t="shared" si="7"/>
        <v>1217</v>
      </c>
      <c r="AK23" s="48">
        <f t="shared" si="8"/>
        <v>293.39440694310514</v>
      </c>
      <c r="AL23" s="151">
        <v>0</v>
      </c>
      <c r="AM23" s="151">
        <v>1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3</v>
      </c>
      <c r="E24" s="150">
        <f t="shared" si="2"/>
        <v>2.1126760563380285</v>
      </c>
      <c r="F24" s="150">
        <v>4</v>
      </c>
      <c r="G24" s="118">
        <v>75</v>
      </c>
      <c r="H24" s="150">
        <f t="shared" si="0"/>
        <v>52.816901408450704</v>
      </c>
      <c r="I24" s="150">
        <v>76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>
        <v>130</v>
      </c>
      <c r="R24" s="153"/>
      <c r="S24" s="153">
        <v>96608326</v>
      </c>
      <c r="T24" s="45">
        <f t="shared" si="4"/>
        <v>5006</v>
      </c>
      <c r="U24" s="46">
        <f>T24*24/1000</f>
        <v>120.14400000000001</v>
      </c>
      <c r="V24" s="46">
        <f t="shared" si="6"/>
        <v>5.0060000000000002</v>
      </c>
      <c r="W24" s="96">
        <v>4.9000000000000004</v>
      </c>
      <c r="X24" s="96">
        <f t="shared" si="1"/>
        <v>4.9000000000000004</v>
      </c>
      <c r="Y24" s="97" t="s">
        <v>171</v>
      </c>
      <c r="Z24" s="154">
        <v>0</v>
      </c>
      <c r="AA24" s="154">
        <v>1047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16251796</v>
      </c>
      <c r="AJ24" s="45">
        <f t="shared" si="7"/>
        <v>1225</v>
      </c>
      <c r="AK24" s="48">
        <f t="shared" si="8"/>
        <v>244.70635237714743</v>
      </c>
      <c r="AL24" s="151">
        <v>0</v>
      </c>
      <c r="AM24" s="151">
        <v>1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4</v>
      </c>
      <c r="G25" s="118">
        <v>75</v>
      </c>
      <c r="H25" s="150">
        <f t="shared" si="0"/>
        <v>52.816901408450704</v>
      </c>
      <c r="I25" s="150">
        <v>76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>
        <v>129</v>
      </c>
      <c r="R25" s="153"/>
      <c r="S25" s="153">
        <v>96614088</v>
      </c>
      <c r="T25" s="45">
        <f t="shared" si="4"/>
        <v>5762</v>
      </c>
      <c r="U25" s="46">
        <f t="shared" si="5"/>
        <v>138.28800000000001</v>
      </c>
      <c r="V25" s="46">
        <f t="shared" si="6"/>
        <v>5.7619999999999996</v>
      </c>
      <c r="W25" s="96">
        <v>4.4000000000000004</v>
      </c>
      <c r="X25" s="96">
        <f t="shared" si="1"/>
        <v>4.4000000000000004</v>
      </c>
      <c r="Y25" s="97" t="s">
        <v>171</v>
      </c>
      <c r="Z25" s="154">
        <v>0</v>
      </c>
      <c r="AA25" s="154">
        <v>1026</v>
      </c>
      <c r="AB25" s="154">
        <v>1187</v>
      </c>
      <c r="AC25" s="154">
        <v>0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16252914</v>
      </c>
      <c r="AJ25" s="45">
        <f t="shared" si="7"/>
        <v>1118</v>
      </c>
      <c r="AK25" s="48">
        <f t="shared" si="8"/>
        <v>194.02985074626866</v>
      </c>
      <c r="AL25" s="151">
        <v>0</v>
      </c>
      <c r="AM25" s="151">
        <v>1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9"/>
        <v>0</v>
      </c>
      <c r="AU25" s="119">
        <v>1.1399999999999999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4</v>
      </c>
      <c r="G26" s="118">
        <v>76</v>
      </c>
      <c r="H26" s="150">
        <f t="shared" si="0"/>
        <v>53.521126760563384</v>
      </c>
      <c r="I26" s="150">
        <v>76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>
        <v>132</v>
      </c>
      <c r="R26" s="153"/>
      <c r="S26" s="153">
        <v>96619836</v>
      </c>
      <c r="T26" s="45">
        <f t="shared" si="4"/>
        <v>5748</v>
      </c>
      <c r="U26" s="46">
        <f t="shared" si="5"/>
        <v>137.952</v>
      </c>
      <c r="V26" s="46">
        <f t="shared" si="6"/>
        <v>5.7480000000000002</v>
      </c>
      <c r="W26" s="96">
        <v>3.9</v>
      </c>
      <c r="X26" s="96">
        <f t="shared" si="1"/>
        <v>3.9</v>
      </c>
      <c r="Y26" s="97" t="s">
        <v>171</v>
      </c>
      <c r="Z26" s="154">
        <v>0</v>
      </c>
      <c r="AA26" s="154">
        <v>1015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16254064</v>
      </c>
      <c r="AJ26" s="45">
        <f t="shared" si="7"/>
        <v>1150</v>
      </c>
      <c r="AK26" s="48">
        <f t="shared" si="8"/>
        <v>200.06958942240777</v>
      </c>
      <c r="AL26" s="151">
        <v>0</v>
      </c>
      <c r="AM26" s="151">
        <v>1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4</v>
      </c>
      <c r="E27" s="150">
        <f t="shared" si="2"/>
        <v>2.8169014084507045</v>
      </c>
      <c r="F27" s="150">
        <v>3</v>
      </c>
      <c r="G27" s="118">
        <v>74</v>
      </c>
      <c r="H27" s="150">
        <f t="shared" si="0"/>
        <v>52.112676056338032</v>
      </c>
      <c r="I27" s="150">
        <v>73</v>
      </c>
      <c r="J27" s="41" t="s">
        <v>88</v>
      </c>
      <c r="K27" s="41">
        <f t="shared" si="3"/>
        <v>48.591549295774648</v>
      </c>
      <c r="L27" s="42">
        <f>(G27-3)/1.42</f>
        <v>50</v>
      </c>
      <c r="M27" s="41">
        <f t="shared" si="12"/>
        <v>54.225352112676056</v>
      </c>
      <c r="N27" s="43">
        <v>18</v>
      </c>
      <c r="O27" s="44" t="s">
        <v>100</v>
      </c>
      <c r="P27" s="44">
        <v>16.7</v>
      </c>
      <c r="Q27" s="153">
        <v>128</v>
      </c>
      <c r="R27" s="153"/>
      <c r="S27" s="153">
        <v>96626348</v>
      </c>
      <c r="T27" s="45">
        <f t="shared" si="4"/>
        <v>6512</v>
      </c>
      <c r="U27" s="46">
        <f t="shared" si="5"/>
        <v>156.28800000000001</v>
      </c>
      <c r="V27" s="46">
        <f t="shared" si="6"/>
        <v>6.5119999999999996</v>
      </c>
      <c r="W27" s="96">
        <v>3.4</v>
      </c>
      <c r="X27" s="96">
        <f t="shared" si="1"/>
        <v>3.4</v>
      </c>
      <c r="Y27" s="97" t="s">
        <v>171</v>
      </c>
      <c r="Z27" s="154">
        <v>0</v>
      </c>
      <c r="AA27" s="154">
        <v>1016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16255308</v>
      </c>
      <c r="AJ27" s="45">
        <f>IF(ISBLANK(AI27),"-",AI27-AI26)</f>
        <v>1244</v>
      </c>
      <c r="AK27" s="48">
        <f t="shared" si="8"/>
        <v>191.03194103194105</v>
      </c>
      <c r="AL27" s="151">
        <v>0</v>
      </c>
      <c r="AM27" s="151">
        <v>1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3</v>
      </c>
      <c r="G28" s="118">
        <v>73</v>
      </c>
      <c r="H28" s="150">
        <f t="shared" si="0"/>
        <v>51.408450704225352</v>
      </c>
      <c r="I28" s="150">
        <v>73</v>
      </c>
      <c r="J28" s="41" t="s">
        <v>88</v>
      </c>
      <c r="K28" s="41">
        <f t="shared" si="3"/>
        <v>47.887323943661976</v>
      </c>
      <c r="L28" s="42">
        <f t="shared" ref="L28:L33" si="13">(G28-3)/1.42</f>
        <v>49.295774647887328</v>
      </c>
      <c r="M28" s="41">
        <f t="shared" si="12"/>
        <v>53.521126760563384</v>
      </c>
      <c r="N28" s="43">
        <v>18</v>
      </c>
      <c r="O28" s="44" t="s">
        <v>100</v>
      </c>
      <c r="P28" s="44">
        <v>16.7</v>
      </c>
      <c r="Q28" s="153">
        <v>130</v>
      </c>
      <c r="R28" s="153"/>
      <c r="S28" s="153">
        <v>96631866</v>
      </c>
      <c r="T28" s="45">
        <f t="shared" si="4"/>
        <v>5518</v>
      </c>
      <c r="U28" s="46">
        <f t="shared" si="5"/>
        <v>132.43199999999999</v>
      </c>
      <c r="V28" s="46">
        <f t="shared" si="6"/>
        <v>5.5179999999999998</v>
      </c>
      <c r="W28" s="96">
        <v>3</v>
      </c>
      <c r="X28" s="96">
        <f t="shared" si="1"/>
        <v>3</v>
      </c>
      <c r="Y28" s="97" t="s">
        <v>171</v>
      </c>
      <c r="Z28" s="154">
        <v>0</v>
      </c>
      <c r="AA28" s="154">
        <v>1016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16256436</v>
      </c>
      <c r="AJ28" s="45">
        <f t="shared" si="7"/>
        <v>1128</v>
      </c>
      <c r="AK28" s="48">
        <f>AJ27/V28</f>
        <v>225.44400144980065</v>
      </c>
      <c r="AL28" s="151">
        <v>0</v>
      </c>
      <c r="AM28" s="151">
        <v>1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4</v>
      </c>
      <c r="E29" s="150">
        <f t="shared" si="2"/>
        <v>2.8169014084507045</v>
      </c>
      <c r="F29" s="150">
        <v>3</v>
      </c>
      <c r="G29" s="118">
        <v>73</v>
      </c>
      <c r="H29" s="150">
        <f t="shared" si="0"/>
        <v>51.408450704225352</v>
      </c>
      <c r="I29" s="150">
        <v>72</v>
      </c>
      <c r="J29" s="41" t="s">
        <v>88</v>
      </c>
      <c r="K29" s="41">
        <f t="shared" si="3"/>
        <v>47.887323943661976</v>
      </c>
      <c r="L29" s="42">
        <f t="shared" si="13"/>
        <v>49.295774647887328</v>
      </c>
      <c r="M29" s="41">
        <f t="shared" si="12"/>
        <v>53.521126760563384</v>
      </c>
      <c r="N29" s="43">
        <v>18</v>
      </c>
      <c r="O29" s="44" t="s">
        <v>100</v>
      </c>
      <c r="P29" s="44">
        <v>16.7</v>
      </c>
      <c r="Q29" s="153">
        <v>132</v>
      </c>
      <c r="R29" s="153"/>
      <c r="S29" s="153">
        <v>96637578</v>
      </c>
      <c r="T29" s="45">
        <f t="shared" si="4"/>
        <v>5712</v>
      </c>
      <c r="U29" s="46">
        <f t="shared" si="5"/>
        <v>137.08799999999999</v>
      </c>
      <c r="V29" s="46">
        <f t="shared" si="6"/>
        <v>5.7119999999999997</v>
      </c>
      <c r="W29" s="96">
        <v>2.6</v>
      </c>
      <c r="X29" s="96">
        <f t="shared" si="1"/>
        <v>2.6</v>
      </c>
      <c r="Y29" s="97" t="s">
        <v>171</v>
      </c>
      <c r="Z29" s="154">
        <v>0</v>
      </c>
      <c r="AA29" s="154">
        <v>1016</v>
      </c>
      <c r="AB29" s="154">
        <v>1188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16257598</v>
      </c>
      <c r="AJ29" s="45">
        <f t="shared" si="7"/>
        <v>1162</v>
      </c>
      <c r="AK29" s="48">
        <f>AJ28/V29</f>
        <v>197.47899159663865</v>
      </c>
      <c r="AL29" s="151">
        <v>0</v>
      </c>
      <c r="AM29" s="151">
        <v>1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1.02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4</v>
      </c>
      <c r="E30" s="150">
        <f t="shared" si="2"/>
        <v>2.8169014084507045</v>
      </c>
      <c r="F30" s="150">
        <v>2</v>
      </c>
      <c r="G30" s="118">
        <v>74</v>
      </c>
      <c r="H30" s="150">
        <f t="shared" si="0"/>
        <v>52.112676056338032</v>
      </c>
      <c r="I30" s="150">
        <v>72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>
        <v>129</v>
      </c>
      <c r="R30" s="153"/>
      <c r="S30" s="153">
        <v>96643498</v>
      </c>
      <c r="T30" s="45">
        <f t="shared" si="4"/>
        <v>5920</v>
      </c>
      <c r="U30" s="46">
        <f t="shared" si="5"/>
        <v>142.08000000000001</v>
      </c>
      <c r="V30" s="46">
        <f t="shared" si="6"/>
        <v>5.92</v>
      </c>
      <c r="W30" s="96">
        <v>2.2999999999999998</v>
      </c>
      <c r="X30" s="96">
        <f t="shared" si="1"/>
        <v>2.2999999999999998</v>
      </c>
      <c r="Y30" s="97" t="s">
        <v>171</v>
      </c>
      <c r="Z30" s="154">
        <v>0</v>
      </c>
      <c r="AA30" s="154">
        <v>1015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16258776</v>
      </c>
      <c r="AJ30" s="45">
        <f t="shared" si="7"/>
        <v>1178</v>
      </c>
      <c r="AK30" s="48">
        <f t="shared" si="8"/>
        <v>198.98648648648648</v>
      </c>
      <c r="AL30" s="151">
        <v>0</v>
      </c>
      <c r="AM30" s="151">
        <v>1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4</v>
      </c>
      <c r="E31" s="150">
        <f t="shared" si="2"/>
        <v>2.8169014084507045</v>
      </c>
      <c r="F31" s="150">
        <v>2</v>
      </c>
      <c r="G31" s="118">
        <v>74</v>
      </c>
      <c r="H31" s="150">
        <f t="shared" si="0"/>
        <v>52.112676056338032</v>
      </c>
      <c r="I31" s="150">
        <v>72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>
        <v>128</v>
      </c>
      <c r="R31" s="153"/>
      <c r="S31" s="153">
        <v>96649224</v>
      </c>
      <c r="T31" s="45">
        <f t="shared" si="4"/>
        <v>5726</v>
      </c>
      <c r="U31" s="46">
        <f t="shared" si="5"/>
        <v>137.42400000000001</v>
      </c>
      <c r="V31" s="46">
        <f t="shared" si="6"/>
        <v>5.726</v>
      </c>
      <c r="W31" s="96">
        <v>1.9</v>
      </c>
      <c r="X31" s="96">
        <f t="shared" si="1"/>
        <v>1.9</v>
      </c>
      <c r="Y31" s="97" t="s">
        <v>171</v>
      </c>
      <c r="Z31" s="154">
        <v>0</v>
      </c>
      <c r="AA31" s="154">
        <v>1016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16259904</v>
      </c>
      <c r="AJ31" s="45">
        <f t="shared" si="7"/>
        <v>1128</v>
      </c>
      <c r="AK31" s="48">
        <f t="shared" si="8"/>
        <v>196.99615787635346</v>
      </c>
      <c r="AL31" s="151">
        <v>0</v>
      </c>
      <c r="AM31" s="151">
        <v>1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1</v>
      </c>
      <c r="G32" s="118">
        <v>74</v>
      </c>
      <c r="H32" s="150">
        <f t="shared" si="0"/>
        <v>52.112676056338032</v>
      </c>
      <c r="I32" s="150">
        <v>70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>
        <v>130</v>
      </c>
      <c r="R32" s="153"/>
      <c r="S32" s="153">
        <v>96654846</v>
      </c>
      <c r="T32" s="45">
        <f t="shared" si="4"/>
        <v>5622</v>
      </c>
      <c r="U32" s="46">
        <f t="shared" si="5"/>
        <v>134.928</v>
      </c>
      <c r="V32" s="46">
        <f t="shared" si="6"/>
        <v>5.6219999999999999</v>
      </c>
      <c r="W32" s="96">
        <v>1.6</v>
      </c>
      <c r="X32" s="96">
        <f t="shared" si="1"/>
        <v>1.6</v>
      </c>
      <c r="Y32" s="97" t="s">
        <v>171</v>
      </c>
      <c r="Z32" s="154">
        <v>0</v>
      </c>
      <c r="AA32" s="154">
        <v>1015</v>
      </c>
      <c r="AB32" s="154">
        <v>1187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16261076</v>
      </c>
      <c r="AJ32" s="45">
        <f t="shared" si="7"/>
        <v>1172</v>
      </c>
      <c r="AK32" s="48">
        <f t="shared" si="8"/>
        <v>208.46673781572395</v>
      </c>
      <c r="AL32" s="151">
        <v>0</v>
      </c>
      <c r="AM32" s="151">
        <v>1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3</v>
      </c>
      <c r="E33" s="150">
        <f t="shared" si="2"/>
        <v>2.1126760563380285</v>
      </c>
      <c r="F33" s="150">
        <v>1</v>
      </c>
      <c r="G33" s="118">
        <v>75</v>
      </c>
      <c r="H33" s="150">
        <f t="shared" si="0"/>
        <v>52.816901408450704</v>
      </c>
      <c r="I33" s="150">
        <v>72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>
        <v>130</v>
      </c>
      <c r="R33" s="153"/>
      <c r="S33" s="153">
        <v>96660532</v>
      </c>
      <c r="T33" s="45">
        <f t="shared" si="4"/>
        <v>5686</v>
      </c>
      <c r="U33" s="46">
        <f t="shared" si="5"/>
        <v>136.464</v>
      </c>
      <c r="V33" s="46">
        <f t="shared" si="6"/>
        <v>5.6859999999999999</v>
      </c>
      <c r="W33" s="96">
        <v>1.4</v>
      </c>
      <c r="X33" s="96">
        <f t="shared" si="1"/>
        <v>1.4</v>
      </c>
      <c r="Y33" s="97" t="s">
        <v>171</v>
      </c>
      <c r="Z33" s="154">
        <v>0</v>
      </c>
      <c r="AA33" s="154">
        <v>1015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16262226</v>
      </c>
      <c r="AJ33" s="45">
        <f t="shared" si="7"/>
        <v>1150</v>
      </c>
      <c r="AK33" s="48">
        <f t="shared" si="8"/>
        <v>202.25114315863524</v>
      </c>
      <c r="AL33" s="151">
        <v>0</v>
      </c>
      <c r="AM33" s="151">
        <v>1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f>AS33-AS32</f>
        <v>0</v>
      </c>
      <c r="AU33" s="119">
        <v>1.03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1</v>
      </c>
      <c r="G34" s="118">
        <v>70</v>
      </c>
      <c r="H34" s="150">
        <f t="shared" si="0"/>
        <v>49.295774647887328</v>
      </c>
      <c r="I34" s="150">
        <v>71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>
        <v>129</v>
      </c>
      <c r="R34" s="153"/>
      <c r="S34" s="153">
        <v>96665860</v>
      </c>
      <c r="T34" s="45">
        <f t="shared" si="4"/>
        <v>5328</v>
      </c>
      <c r="U34" s="46">
        <f t="shared" si="5"/>
        <v>127.872</v>
      </c>
      <c r="V34" s="46">
        <f t="shared" si="6"/>
        <v>5.3280000000000003</v>
      </c>
      <c r="W34" s="96">
        <v>1.7</v>
      </c>
      <c r="X34" s="96">
        <f t="shared" si="1"/>
        <v>1.7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16263339</v>
      </c>
      <c r="AJ34" s="45">
        <f t="shared" si="7"/>
        <v>1113</v>
      </c>
      <c r="AK34" s="48">
        <f t="shared" si="8"/>
        <v>208.8963963963964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73</v>
      </c>
      <c r="H35" s="150">
        <f t="shared" si="0"/>
        <v>51.408450704225352</v>
      </c>
      <c r="I35" s="150">
        <v>72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96671348</v>
      </c>
      <c r="T35" s="45">
        <f t="shared" si="4"/>
        <v>5488</v>
      </c>
      <c r="U35" s="46">
        <f t="shared" si="5"/>
        <v>131.71199999999999</v>
      </c>
      <c r="V35" s="46">
        <f t="shared" si="6"/>
        <v>5.4880000000000004</v>
      </c>
      <c r="W35" s="96">
        <v>2.2999999999999998</v>
      </c>
      <c r="X35" s="96">
        <f t="shared" si="1"/>
        <v>2.2999999999999998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16264445</v>
      </c>
      <c r="AJ35" s="45">
        <f t="shared" si="7"/>
        <v>1106</v>
      </c>
      <c r="AK35" s="48">
        <f t="shared" si="8"/>
        <v>201.53061224489795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125268</v>
      </c>
      <c r="U36" s="46">
        <f t="shared" si="5"/>
        <v>3006.4319999999998</v>
      </c>
      <c r="V36" s="46">
        <f t="shared" si="6"/>
        <v>125.268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27720</v>
      </c>
      <c r="AK36" s="61">
        <f>$AJ$36/$V36</f>
        <v>221.28556375131717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1.0116666666666665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179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180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181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177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H12:I35 E12:F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Q12:Q35 S12:S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"/>
    <protectedRange sqref="R3:W3" name="Range1_16_1_1_1_1_1_1_2_2_2_2_2_2_2_2_2_2_2_2_2_2_2_2_2_2_2_2_2_2_2_1_2_2_2_2_2_2_2_2_2_2_3_2_2_2_2_2_2_2_2_2_2_1_1_1_1_2_2_1_1_1_1_1_1_1_1_1_1_1_1_1_1_3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5"/>
  </protectedRanges>
  <mergeCells count="41"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R3:W3"/>
    <mergeCell ref="R4:W4"/>
    <mergeCell ref="R5:W5"/>
    <mergeCell ref="B6:C6"/>
    <mergeCell ref="D6:J6"/>
    <mergeCell ref="N6:O6"/>
  </mergeCells>
  <conditionalFormatting sqref="Z12:AG35">
    <cfRule type="containsText" dxfId="516" priority="5" operator="containsText" text="N/A">
      <formula>NOT(ISERROR(SEARCH("N/A",Z12)))</formula>
    </cfRule>
    <cfRule type="cellIs" dxfId="515" priority="17" operator="equal">
      <formula>0</formula>
    </cfRule>
  </conditionalFormatting>
  <conditionalFormatting sqref="Z12:AG35">
    <cfRule type="cellIs" dxfId="514" priority="16" operator="greaterThanOrEqual">
      <formula>1185</formula>
    </cfRule>
  </conditionalFormatting>
  <conditionalFormatting sqref="Z12:AG35">
    <cfRule type="cellIs" dxfId="513" priority="15" operator="between">
      <formula>0.1</formula>
      <formula>1184</formula>
    </cfRule>
  </conditionalFormatting>
  <conditionalFormatting sqref="Z8:Z9 AT12:AT35 AL36:AQ36 AL12:AR35">
    <cfRule type="cellIs" dxfId="512" priority="14" operator="equal">
      <formula>0</formula>
    </cfRule>
  </conditionalFormatting>
  <conditionalFormatting sqref="Z8:Z9 AT12:AT35 AL36:AQ36 AL12:AR35">
    <cfRule type="cellIs" dxfId="511" priority="13" operator="greaterThan">
      <formula>1179</formula>
    </cfRule>
  </conditionalFormatting>
  <conditionalFormatting sqref="Z8:Z9 AT12:AT35 AL36:AQ36 AL12:AR35">
    <cfRule type="cellIs" dxfId="510" priority="12" operator="greaterThan">
      <formula>99</formula>
    </cfRule>
  </conditionalFormatting>
  <conditionalFormatting sqref="Z8:Z9 AT12:AT35 AL36:AQ36 AL12:AR35">
    <cfRule type="cellIs" dxfId="509" priority="11" operator="greaterThan">
      <formula>0.99</formula>
    </cfRule>
  </conditionalFormatting>
  <conditionalFormatting sqref="AD8:AD9">
    <cfRule type="cellIs" dxfId="508" priority="10" operator="equal">
      <formula>0</formula>
    </cfRule>
  </conditionalFormatting>
  <conditionalFormatting sqref="AD8:AD9">
    <cfRule type="cellIs" dxfId="507" priority="9" operator="greaterThan">
      <formula>1179</formula>
    </cfRule>
  </conditionalFormatting>
  <conditionalFormatting sqref="AD8:AD9">
    <cfRule type="cellIs" dxfId="506" priority="8" operator="greaterThan">
      <formula>99</formula>
    </cfRule>
  </conditionalFormatting>
  <conditionalFormatting sqref="AD8:AD9">
    <cfRule type="cellIs" dxfId="505" priority="7" operator="greaterThan">
      <formula>0.99</formula>
    </cfRule>
  </conditionalFormatting>
  <conditionalFormatting sqref="AK12:AK35">
    <cfRule type="cellIs" dxfId="504" priority="6" operator="greaterThan">
      <formula>$AK$8</formula>
    </cfRule>
  </conditionalFormatting>
  <conditionalFormatting sqref="AS12:AS35">
    <cfRule type="containsText" dxfId="503" priority="1" operator="containsText" text="N/A">
      <formula>NOT(ISERROR(SEARCH("N/A",AS12)))</formula>
    </cfRule>
    <cfRule type="cellIs" dxfId="502" priority="4" operator="equal">
      <formula>0</formula>
    </cfRule>
  </conditionalFormatting>
  <conditionalFormatting sqref="AS12:AS35">
    <cfRule type="cellIs" dxfId="501" priority="3" operator="greaterThanOrEqual">
      <formula>1185</formula>
    </cfRule>
  </conditionalFormatting>
  <conditionalFormatting sqref="AS12:AS35">
    <cfRule type="cellIs" dxfId="500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3" zoomScaleNormal="100" workbookViewId="0">
      <selection activeCell="B50" sqref="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161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142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3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183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183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43254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27683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184"/>
      <c r="C9" s="185"/>
      <c r="D9" s="186"/>
      <c r="E9" s="187"/>
      <c r="F9" s="187"/>
      <c r="G9" s="187"/>
      <c r="H9" s="187"/>
      <c r="I9" s="188"/>
      <c r="J9" s="121"/>
      <c r="K9" s="186"/>
      <c r="L9" s="187"/>
      <c r="M9" s="188"/>
      <c r="N9" s="29"/>
      <c r="O9" s="29"/>
      <c r="P9" s="29"/>
      <c r="Q9" s="121"/>
      <c r="R9" s="121"/>
      <c r="S9" s="121"/>
      <c r="T9" s="122"/>
      <c r="U9" s="123"/>
      <c r="V9" s="124"/>
      <c r="W9" s="186"/>
      <c r="X9" s="188"/>
      <c r="Y9" s="30"/>
      <c r="Z9" s="189"/>
      <c r="AA9" s="125"/>
      <c r="AB9" s="126"/>
      <c r="AC9" s="126"/>
      <c r="AD9" s="125"/>
      <c r="AE9" s="125"/>
      <c r="AF9" s="127"/>
      <c r="AG9" s="19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4" t="s">
        <v>51</v>
      </c>
      <c r="X10" s="194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2" t="s">
        <v>55</v>
      </c>
      <c r="AI10" s="192" t="s">
        <v>56</v>
      </c>
      <c r="AJ10" s="213" t="s">
        <v>57</v>
      </c>
      <c r="AK10" s="228" t="s">
        <v>58</v>
      </c>
      <c r="AL10" s="194" t="s">
        <v>59</v>
      </c>
      <c r="AM10" s="194" t="s">
        <v>60</v>
      </c>
      <c r="AN10" s="194" t="s">
        <v>61</v>
      </c>
      <c r="AO10" s="194" t="s">
        <v>62</v>
      </c>
      <c r="AP10" s="194" t="s">
        <v>63</v>
      </c>
      <c r="AQ10" s="194" t="s">
        <v>125</v>
      </c>
      <c r="AR10" s="194" t="s">
        <v>64</v>
      </c>
      <c r="AS10" s="194" t="s">
        <v>65</v>
      </c>
      <c r="AT10" s="230" t="s">
        <v>66</v>
      </c>
      <c r="AU10" s="194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4" t="s">
        <v>72</v>
      </c>
      <c r="C11" s="194" t="s">
        <v>73</v>
      </c>
      <c r="D11" s="194" t="s">
        <v>74</v>
      </c>
      <c r="E11" s="194" t="s">
        <v>75</v>
      </c>
      <c r="F11" s="194" t="s">
        <v>128</v>
      </c>
      <c r="G11" s="194" t="s">
        <v>74</v>
      </c>
      <c r="H11" s="194" t="s">
        <v>75</v>
      </c>
      <c r="I11" s="194" t="s">
        <v>128</v>
      </c>
      <c r="J11" s="240"/>
      <c r="K11" s="194" t="s">
        <v>75</v>
      </c>
      <c r="L11" s="194" t="s">
        <v>75</v>
      </c>
      <c r="M11" s="194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2'!S35</f>
        <v>96671348</v>
      </c>
      <c r="T11" s="221"/>
      <c r="U11" s="222"/>
      <c r="V11" s="223"/>
      <c r="W11" s="194" t="s">
        <v>75</v>
      </c>
      <c r="X11" s="194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2'!AI35</f>
        <v>16264445</v>
      </c>
      <c r="AJ11" s="213"/>
      <c r="AK11" s="229"/>
      <c r="AL11" s="194" t="s">
        <v>84</v>
      </c>
      <c r="AM11" s="194" t="s">
        <v>84</v>
      </c>
      <c r="AN11" s="194" t="s">
        <v>84</v>
      </c>
      <c r="AO11" s="194" t="s">
        <v>84</v>
      </c>
      <c r="AP11" s="194" t="s">
        <v>84</v>
      </c>
      <c r="AQ11" s="194" t="s">
        <v>84</v>
      </c>
      <c r="AR11" s="194" t="s">
        <v>84</v>
      </c>
      <c r="AS11" s="1"/>
      <c r="AT11" s="231"/>
      <c r="AU11" s="191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71</v>
      </c>
      <c r="H12" s="150">
        <f t="shared" ref="H12:H35" si="0">G12/1.42</f>
        <v>50</v>
      </c>
      <c r="I12" s="150">
        <v>72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96676267</v>
      </c>
      <c r="T12" s="45">
        <f>IF(ISBLANK(S12),"-",S12-S11)</f>
        <v>4919</v>
      </c>
      <c r="U12" s="46">
        <f>T12*24/1000</f>
        <v>118.056</v>
      </c>
      <c r="V12" s="46">
        <f>T12/1000</f>
        <v>4.9189999999999996</v>
      </c>
      <c r="W12" s="96">
        <v>3.3</v>
      </c>
      <c r="X12" s="96">
        <f t="shared" ref="X12:X35" si="1">W12</f>
        <v>3.3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16265554</v>
      </c>
      <c r="AJ12" s="45">
        <f>IF(ISBLANK(AI12),"-",AI12-AI11)</f>
        <v>1109</v>
      </c>
      <c r="AK12" s="48">
        <f>AJ12/V12</f>
        <v>225.45232770888393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3</v>
      </c>
      <c r="E13" s="150">
        <f t="shared" ref="E13:E35" si="2">D13/1.42</f>
        <v>2.1126760563380285</v>
      </c>
      <c r="F13" s="150">
        <v>3</v>
      </c>
      <c r="G13" s="118">
        <v>73</v>
      </c>
      <c r="H13" s="150">
        <f t="shared" si="0"/>
        <v>51.408450704225352</v>
      </c>
      <c r="I13" s="150">
        <v>72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>
        <v>139</v>
      </c>
      <c r="R13" s="153"/>
      <c r="S13" s="153">
        <v>96681519</v>
      </c>
      <c r="T13" s="45">
        <f t="shared" ref="T13:T35" si="4">IF(ISBLANK(S13),"-",S13-S12)</f>
        <v>5252</v>
      </c>
      <c r="U13" s="46">
        <f t="shared" ref="U13:U36" si="5">T13*24/1000</f>
        <v>126.048</v>
      </c>
      <c r="V13" s="46">
        <f t="shared" ref="V13:V36" si="6">T13/1000</f>
        <v>5.2519999999999998</v>
      </c>
      <c r="W13" s="96">
        <v>4.5</v>
      </c>
      <c r="X13" s="96">
        <f t="shared" si="1"/>
        <v>4.5</v>
      </c>
      <c r="Y13" s="97" t="s">
        <v>140</v>
      </c>
      <c r="Z13" s="154">
        <v>0</v>
      </c>
      <c r="AA13" s="154">
        <v>0</v>
      </c>
      <c r="AB13" s="154">
        <v>1188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16266653</v>
      </c>
      <c r="AJ13" s="45">
        <f t="shared" ref="AJ13:AJ35" si="7">IF(ISBLANK(AI13),"-",AI13-AI12)</f>
        <v>1099</v>
      </c>
      <c r="AK13" s="48">
        <f t="shared" ref="AK13:AK35" si="8">AJ13/V13</f>
        <v>209.25361766945926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0.93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5</v>
      </c>
      <c r="G14" s="118">
        <v>71</v>
      </c>
      <c r="H14" s="150">
        <f t="shared" si="0"/>
        <v>50</v>
      </c>
      <c r="I14" s="150">
        <v>74</v>
      </c>
      <c r="J14" s="41" t="s">
        <v>88</v>
      </c>
      <c r="K14" s="41">
        <f t="shared" si="3"/>
        <v>45.070422535211272</v>
      </c>
      <c r="L14" s="42">
        <f>(G14-5)/1.42</f>
        <v>46.478873239436624</v>
      </c>
      <c r="M14" s="41">
        <f>L14+(6/1.42)</f>
        <v>50.70422535211268</v>
      </c>
      <c r="N14" s="43">
        <v>14</v>
      </c>
      <c r="O14" s="44" t="s">
        <v>89</v>
      </c>
      <c r="P14" s="44">
        <v>11.2</v>
      </c>
      <c r="Q14" s="153">
        <v>132</v>
      </c>
      <c r="R14" s="153"/>
      <c r="S14" s="153">
        <v>96686383</v>
      </c>
      <c r="T14" s="45">
        <f>IF(ISBLANK(S14),"-",S14-S13)</f>
        <v>4864</v>
      </c>
      <c r="U14" s="46">
        <f t="shared" si="5"/>
        <v>116.736</v>
      </c>
      <c r="V14" s="46">
        <f t="shared" si="6"/>
        <v>4.8639999999999999</v>
      </c>
      <c r="W14" s="96">
        <v>5.9</v>
      </c>
      <c r="X14" s="96">
        <f t="shared" si="1"/>
        <v>5.9</v>
      </c>
      <c r="Y14" s="97" t="s">
        <v>140</v>
      </c>
      <c r="Z14" s="154">
        <v>0</v>
      </c>
      <c r="AA14" s="154">
        <v>0</v>
      </c>
      <c r="AB14" s="154">
        <v>1186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16267781</v>
      </c>
      <c r="AJ14" s="45">
        <f t="shared" si="7"/>
        <v>1128</v>
      </c>
      <c r="AK14" s="48">
        <f t="shared" si="8"/>
        <v>231.90789473684211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3</v>
      </c>
      <c r="E15" s="150">
        <f t="shared" si="2"/>
        <v>2.1126760563380285</v>
      </c>
      <c r="F15" s="150">
        <v>6</v>
      </c>
      <c r="G15" s="118">
        <v>70</v>
      </c>
      <c r="H15" s="150">
        <f t="shared" si="0"/>
        <v>49.295774647887328</v>
      </c>
      <c r="I15" s="150">
        <v>74</v>
      </c>
      <c r="J15" s="41" t="s">
        <v>88</v>
      </c>
      <c r="K15" s="41">
        <f t="shared" si="3"/>
        <v>44.366197183098592</v>
      </c>
      <c r="L15" s="42">
        <f>(G15-5)/1.42</f>
        <v>45.774647887323944</v>
      </c>
      <c r="M15" s="41">
        <f>L15+(6/1.42)</f>
        <v>50</v>
      </c>
      <c r="N15" s="43">
        <v>14</v>
      </c>
      <c r="O15" s="44" t="s">
        <v>89</v>
      </c>
      <c r="P15" s="44">
        <v>12.8</v>
      </c>
      <c r="Q15" s="153">
        <v>141</v>
      </c>
      <c r="R15" s="153"/>
      <c r="S15" s="153">
        <v>96691260</v>
      </c>
      <c r="T15" s="45">
        <f t="shared" si="4"/>
        <v>4877</v>
      </c>
      <c r="U15" s="46">
        <f t="shared" si="5"/>
        <v>117.048</v>
      </c>
      <c r="V15" s="46">
        <f t="shared" si="6"/>
        <v>4.8769999999999998</v>
      </c>
      <c r="W15" s="96">
        <v>7.7</v>
      </c>
      <c r="X15" s="96">
        <f t="shared" si="1"/>
        <v>7.7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16268899</v>
      </c>
      <c r="AJ15" s="45">
        <f t="shared" si="7"/>
        <v>1118</v>
      </c>
      <c r="AK15" s="48">
        <f t="shared" si="8"/>
        <v>229.23928644658602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4</v>
      </c>
      <c r="E16" s="150">
        <f t="shared" si="2"/>
        <v>2.8169014084507045</v>
      </c>
      <c r="F16" s="150">
        <v>8</v>
      </c>
      <c r="G16" s="118">
        <v>80</v>
      </c>
      <c r="H16" s="150">
        <f t="shared" si="0"/>
        <v>56.338028169014088</v>
      </c>
      <c r="I16" s="150">
        <v>80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>
        <v>130</v>
      </c>
      <c r="R16" s="153"/>
      <c r="S16" s="153">
        <v>96696164</v>
      </c>
      <c r="T16" s="45">
        <f t="shared" si="4"/>
        <v>4904</v>
      </c>
      <c r="U16" s="46">
        <f t="shared" si="5"/>
        <v>117.696</v>
      </c>
      <c r="V16" s="46">
        <f t="shared" si="6"/>
        <v>4.9039999999999999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16270017</v>
      </c>
      <c r="AJ16" s="45">
        <f t="shared" si="7"/>
        <v>1118</v>
      </c>
      <c r="AK16" s="48">
        <f t="shared" si="8"/>
        <v>227.97716150081567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0.8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4</v>
      </c>
      <c r="E17" s="150">
        <f t="shared" si="2"/>
        <v>2.8169014084507045</v>
      </c>
      <c r="F17" s="150">
        <v>8</v>
      </c>
      <c r="G17" s="118">
        <v>81</v>
      </c>
      <c r="H17" s="150">
        <f t="shared" si="0"/>
        <v>57.04225352112676</v>
      </c>
      <c r="I17" s="150">
        <v>80</v>
      </c>
      <c r="J17" s="41" t="s">
        <v>88</v>
      </c>
      <c r="K17" s="41">
        <f t="shared" si="3"/>
        <v>55.633802816901408</v>
      </c>
      <c r="L17" s="42">
        <f t="shared" ref="L17:L26" si="10">G17/1.42</f>
        <v>57.04225352112676</v>
      </c>
      <c r="M17" s="41">
        <f>L17+1.42</f>
        <v>58.462253521126762</v>
      </c>
      <c r="N17" s="43">
        <v>19</v>
      </c>
      <c r="O17" s="44" t="s">
        <v>100</v>
      </c>
      <c r="P17" s="44">
        <v>13.1</v>
      </c>
      <c r="Q17" s="153">
        <v>130</v>
      </c>
      <c r="R17" s="153"/>
      <c r="S17" s="153">
        <v>96701048</v>
      </c>
      <c r="T17" s="45">
        <f t="shared" si="4"/>
        <v>4884</v>
      </c>
      <c r="U17" s="46">
        <f t="shared" si="5"/>
        <v>117.21599999999999</v>
      </c>
      <c r="V17" s="46">
        <f t="shared" si="6"/>
        <v>4.8840000000000003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16271066</v>
      </c>
      <c r="AJ17" s="45">
        <f t="shared" si="7"/>
        <v>1049</v>
      </c>
      <c r="AK17" s="48">
        <f t="shared" si="8"/>
        <v>214.78296478296477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9"/>
        <v>0</v>
      </c>
      <c r="AU17" s="119">
        <v>1.02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4</v>
      </c>
      <c r="E18" s="150">
        <f t="shared" si="2"/>
        <v>2.8169014084507045</v>
      </c>
      <c r="F18" s="150">
        <v>8</v>
      </c>
      <c r="G18" s="118">
        <v>79</v>
      </c>
      <c r="H18" s="150">
        <f t="shared" si="0"/>
        <v>55.633802816901408</v>
      </c>
      <c r="I18" s="150">
        <v>80</v>
      </c>
      <c r="J18" s="41" t="s">
        <v>88</v>
      </c>
      <c r="K18" s="41">
        <f t="shared" si="3"/>
        <v>54.225352112676056</v>
      </c>
      <c r="L18" s="42">
        <f t="shared" si="10"/>
        <v>55.633802816901408</v>
      </c>
      <c r="M18" s="41">
        <f>L18+1.42</f>
        <v>57.05380281690141</v>
      </c>
      <c r="N18" s="43">
        <v>19</v>
      </c>
      <c r="O18" s="44" t="s">
        <v>100</v>
      </c>
      <c r="P18" s="44">
        <v>16.7</v>
      </c>
      <c r="Q18" s="153">
        <v>144</v>
      </c>
      <c r="R18" s="153"/>
      <c r="S18" s="153">
        <v>96706294</v>
      </c>
      <c r="T18" s="45">
        <f t="shared" si="4"/>
        <v>5246</v>
      </c>
      <c r="U18" s="46">
        <f t="shared" si="5"/>
        <v>125.904</v>
      </c>
      <c r="V18" s="46">
        <f t="shared" si="6"/>
        <v>5.2460000000000004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1186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16272228</v>
      </c>
      <c r="AJ18" s="45">
        <f t="shared" si="7"/>
        <v>1162</v>
      </c>
      <c r="AK18" s="48">
        <f t="shared" si="8"/>
        <v>221.50209683568431</v>
      </c>
      <c r="AL18" s="151">
        <v>0</v>
      </c>
      <c r="AM18" s="151">
        <v>0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4</v>
      </c>
      <c r="E19" s="150">
        <f t="shared" si="2"/>
        <v>2.8169014084507045</v>
      </c>
      <c r="F19" s="150">
        <v>7</v>
      </c>
      <c r="G19" s="118">
        <v>78</v>
      </c>
      <c r="H19" s="150">
        <f t="shared" si="0"/>
        <v>54.929577464788736</v>
      </c>
      <c r="I19" s="150">
        <v>77</v>
      </c>
      <c r="J19" s="41" t="s">
        <v>88</v>
      </c>
      <c r="K19" s="41">
        <f t="shared" si="3"/>
        <v>53.521126760563384</v>
      </c>
      <c r="L19" s="42">
        <f t="shared" si="10"/>
        <v>54.929577464788736</v>
      </c>
      <c r="M19" s="41">
        <f t="shared" ref="M19:M23" si="11">L19+1.42</f>
        <v>56.349577464788737</v>
      </c>
      <c r="N19" s="43">
        <v>19</v>
      </c>
      <c r="O19" s="44" t="s">
        <v>100</v>
      </c>
      <c r="P19" s="44">
        <v>17.3</v>
      </c>
      <c r="Q19" s="153">
        <v>132</v>
      </c>
      <c r="R19" s="153"/>
      <c r="S19" s="153">
        <v>96711738</v>
      </c>
      <c r="T19" s="45">
        <f t="shared" si="4"/>
        <v>5444</v>
      </c>
      <c r="U19" s="46">
        <f>T19*24/1000</f>
        <v>130.65600000000001</v>
      </c>
      <c r="V19" s="46">
        <f t="shared" si="6"/>
        <v>5.444</v>
      </c>
      <c r="W19" s="96">
        <v>9</v>
      </c>
      <c r="X19" s="96">
        <f t="shared" si="1"/>
        <v>9</v>
      </c>
      <c r="Y19" s="97" t="s">
        <v>171</v>
      </c>
      <c r="Z19" s="154">
        <v>1028</v>
      </c>
      <c r="AA19" s="154">
        <v>0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16273412</v>
      </c>
      <c r="AJ19" s="45">
        <f t="shared" si="7"/>
        <v>1184</v>
      </c>
      <c r="AK19" s="48">
        <f t="shared" si="8"/>
        <v>217.48714180749448</v>
      </c>
      <c r="AL19" s="151">
        <v>1</v>
      </c>
      <c r="AM19" s="151">
        <v>0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4</v>
      </c>
      <c r="E20" s="150">
        <f t="shared" si="2"/>
        <v>2.8169014084507045</v>
      </c>
      <c r="F20" s="150">
        <v>7</v>
      </c>
      <c r="G20" s="118">
        <v>76</v>
      </c>
      <c r="H20" s="150">
        <f t="shared" si="0"/>
        <v>53.521126760563384</v>
      </c>
      <c r="I20" s="150">
        <v>77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>
        <v>132</v>
      </c>
      <c r="R20" s="153"/>
      <c r="S20" s="153">
        <v>96717410</v>
      </c>
      <c r="T20" s="45">
        <f t="shared" si="4"/>
        <v>5672</v>
      </c>
      <c r="U20" s="46">
        <f t="shared" si="5"/>
        <v>136.12799999999999</v>
      </c>
      <c r="V20" s="46">
        <f t="shared" si="6"/>
        <v>5.6719999999999997</v>
      </c>
      <c r="W20" s="96">
        <v>8.3000000000000007</v>
      </c>
      <c r="X20" s="96">
        <f t="shared" si="1"/>
        <v>8.3000000000000007</v>
      </c>
      <c r="Y20" s="97" t="s">
        <v>171</v>
      </c>
      <c r="Z20" s="154">
        <v>1026</v>
      </c>
      <c r="AA20" s="154">
        <v>0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16274650</v>
      </c>
      <c r="AJ20" s="45">
        <f t="shared" si="7"/>
        <v>1238</v>
      </c>
      <c r="AK20" s="48">
        <f t="shared" si="8"/>
        <v>218.26516220028211</v>
      </c>
      <c r="AL20" s="151">
        <v>1</v>
      </c>
      <c r="AM20" s="151">
        <v>0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4</v>
      </c>
      <c r="E21" s="150">
        <f t="shared" si="2"/>
        <v>2.8169014084507045</v>
      </c>
      <c r="F21" s="150">
        <v>6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>
        <v>130</v>
      </c>
      <c r="R21" s="153"/>
      <c r="S21" s="153">
        <v>96721840</v>
      </c>
      <c r="T21" s="45">
        <f t="shared" si="4"/>
        <v>4430</v>
      </c>
      <c r="U21" s="46">
        <f t="shared" si="5"/>
        <v>106.32</v>
      </c>
      <c r="V21" s="46">
        <f t="shared" si="6"/>
        <v>4.43</v>
      </c>
      <c r="W21" s="96">
        <v>7.7</v>
      </c>
      <c r="X21" s="96">
        <f t="shared" si="1"/>
        <v>7.7</v>
      </c>
      <c r="Y21" s="97" t="s">
        <v>171</v>
      </c>
      <c r="Z21" s="154">
        <v>1027</v>
      </c>
      <c r="AA21" s="154">
        <v>0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16275868</v>
      </c>
      <c r="AJ21" s="45">
        <f t="shared" si="7"/>
        <v>1218</v>
      </c>
      <c r="AK21" s="48">
        <f t="shared" si="8"/>
        <v>274.94356659142215</v>
      </c>
      <c r="AL21" s="151">
        <v>1</v>
      </c>
      <c r="AM21" s="151">
        <v>0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1.1399999999999999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4</v>
      </c>
      <c r="E22" s="150">
        <f t="shared" si="2"/>
        <v>2.8169014084507045</v>
      </c>
      <c r="F22" s="150">
        <v>6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>
        <v>132</v>
      </c>
      <c r="R22" s="153"/>
      <c r="S22" s="153">
        <v>96725926</v>
      </c>
      <c r="T22" s="45">
        <f t="shared" si="4"/>
        <v>4086</v>
      </c>
      <c r="U22" s="46">
        <f t="shared" si="5"/>
        <v>98.063999999999993</v>
      </c>
      <c r="V22" s="46">
        <f t="shared" si="6"/>
        <v>4.0860000000000003</v>
      </c>
      <c r="W22" s="96">
        <v>7.1</v>
      </c>
      <c r="X22" s="96">
        <f>W22</f>
        <v>7.1</v>
      </c>
      <c r="Y22" s="97" t="s">
        <v>171</v>
      </c>
      <c r="Z22" s="154">
        <v>1027</v>
      </c>
      <c r="AA22" s="154">
        <v>0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16277022</v>
      </c>
      <c r="AJ22" s="45">
        <f t="shared" si="7"/>
        <v>1154</v>
      </c>
      <c r="AK22" s="48">
        <f t="shared" si="8"/>
        <v>282.42780225159078</v>
      </c>
      <c r="AL22" s="151">
        <v>1</v>
      </c>
      <c r="AM22" s="151">
        <v>0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4</v>
      </c>
      <c r="E23" s="150">
        <f t="shared" si="2"/>
        <v>2.8169014084507045</v>
      </c>
      <c r="F23" s="150">
        <v>5</v>
      </c>
      <c r="G23" s="118">
        <v>75</v>
      </c>
      <c r="H23" s="150">
        <f t="shared" si="0"/>
        <v>52.816901408450704</v>
      </c>
      <c r="I23" s="150">
        <v>75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>
        <v>131</v>
      </c>
      <c r="R23" s="153"/>
      <c r="S23" s="153">
        <v>96730002</v>
      </c>
      <c r="T23" s="45">
        <f t="shared" si="4"/>
        <v>4076</v>
      </c>
      <c r="U23" s="46">
        <f>T23*24/1000</f>
        <v>97.823999999999998</v>
      </c>
      <c r="V23" s="46">
        <f t="shared" si="6"/>
        <v>4.0759999999999996</v>
      </c>
      <c r="W23" s="96">
        <v>6.6</v>
      </c>
      <c r="X23" s="96">
        <f t="shared" si="1"/>
        <v>6.6</v>
      </c>
      <c r="Y23" s="97" t="s">
        <v>171</v>
      </c>
      <c r="Z23" s="154">
        <v>1017</v>
      </c>
      <c r="AA23" s="154">
        <v>0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16278184</v>
      </c>
      <c r="AJ23" s="45">
        <f t="shared" si="7"/>
        <v>1162</v>
      </c>
      <c r="AK23" s="48">
        <f t="shared" si="8"/>
        <v>285.08341511285579</v>
      </c>
      <c r="AL23" s="151">
        <v>1</v>
      </c>
      <c r="AM23" s="151">
        <v>0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4</v>
      </c>
      <c r="E24" s="150">
        <f t="shared" si="2"/>
        <v>2.8169014084507045</v>
      </c>
      <c r="F24" s="150">
        <v>5</v>
      </c>
      <c r="G24" s="118">
        <v>74</v>
      </c>
      <c r="H24" s="150">
        <f t="shared" si="0"/>
        <v>52.112676056338032</v>
      </c>
      <c r="I24" s="150">
        <v>72</v>
      </c>
      <c r="J24" s="41" t="s">
        <v>88</v>
      </c>
      <c r="K24" s="41">
        <f t="shared" si="3"/>
        <v>50.70422535211268</v>
      </c>
      <c r="L24" s="42">
        <f t="shared" si="10"/>
        <v>52.112676056338032</v>
      </c>
      <c r="M24" s="41">
        <f>L24+(6/1.42)</f>
        <v>56.338028169014088</v>
      </c>
      <c r="N24" s="43">
        <v>19</v>
      </c>
      <c r="O24" s="44" t="s">
        <v>100</v>
      </c>
      <c r="P24" s="44">
        <v>17.5</v>
      </c>
      <c r="Q24" s="153">
        <v>131</v>
      </c>
      <c r="R24" s="153"/>
      <c r="S24" s="153">
        <v>96735344</v>
      </c>
      <c r="T24" s="45">
        <f t="shared" si="4"/>
        <v>5342</v>
      </c>
      <c r="U24" s="46">
        <f>T24*24/1000</f>
        <v>128.208</v>
      </c>
      <c r="V24" s="46">
        <f t="shared" si="6"/>
        <v>5.3419999999999996</v>
      </c>
      <c r="W24" s="96">
        <v>6</v>
      </c>
      <c r="X24" s="96">
        <f t="shared" si="1"/>
        <v>6</v>
      </c>
      <c r="Y24" s="97" t="s">
        <v>171</v>
      </c>
      <c r="Z24" s="154">
        <v>1017</v>
      </c>
      <c r="AA24" s="154">
        <v>0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16279360</v>
      </c>
      <c r="AJ24" s="45">
        <f t="shared" si="7"/>
        <v>1176</v>
      </c>
      <c r="AK24" s="48">
        <f t="shared" si="8"/>
        <v>220.14226881317859</v>
      </c>
      <c r="AL24" s="151">
        <v>1</v>
      </c>
      <c r="AM24" s="151">
        <v>0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4</v>
      </c>
      <c r="G25" s="118">
        <v>75</v>
      </c>
      <c r="H25" s="150">
        <f t="shared" si="0"/>
        <v>52.816901408450704</v>
      </c>
      <c r="I25" s="150">
        <v>72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>
        <v>132</v>
      </c>
      <c r="R25" s="153"/>
      <c r="S25" s="153">
        <v>96740904</v>
      </c>
      <c r="T25" s="45">
        <f t="shared" si="4"/>
        <v>5560</v>
      </c>
      <c r="U25" s="46">
        <f t="shared" si="5"/>
        <v>133.44</v>
      </c>
      <c r="V25" s="46">
        <f t="shared" si="6"/>
        <v>5.56</v>
      </c>
      <c r="W25" s="96">
        <v>5.5</v>
      </c>
      <c r="X25" s="96">
        <f t="shared" si="1"/>
        <v>5.5</v>
      </c>
      <c r="Y25" s="97" t="s">
        <v>171</v>
      </c>
      <c r="Z25" s="154">
        <v>1016</v>
      </c>
      <c r="AA25" s="154">
        <v>0</v>
      </c>
      <c r="AB25" s="154">
        <v>1187</v>
      </c>
      <c r="AC25" s="154">
        <v>0</v>
      </c>
      <c r="AD25" s="154">
        <v>1186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16280548</v>
      </c>
      <c r="AJ25" s="45">
        <f t="shared" si="7"/>
        <v>1188</v>
      </c>
      <c r="AK25" s="48">
        <f t="shared" si="8"/>
        <v>213.66906474820146</v>
      </c>
      <c r="AL25" s="151">
        <v>1</v>
      </c>
      <c r="AM25" s="151">
        <v>0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9"/>
        <v>0</v>
      </c>
      <c r="AU25" s="119">
        <v>1.08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4</v>
      </c>
      <c r="G26" s="118">
        <v>75</v>
      </c>
      <c r="H26" s="150">
        <f t="shared" si="0"/>
        <v>52.816901408450704</v>
      </c>
      <c r="I26" s="150">
        <v>72</v>
      </c>
      <c r="J26" s="41" t="s">
        <v>88</v>
      </c>
      <c r="K26" s="41">
        <f t="shared" si="3"/>
        <v>51.408450704225352</v>
      </c>
      <c r="L26" s="42">
        <f t="shared" si="10"/>
        <v>52.816901408450704</v>
      </c>
      <c r="M26" s="41">
        <f t="shared" si="12"/>
        <v>57.04225352112676</v>
      </c>
      <c r="N26" s="43">
        <v>18</v>
      </c>
      <c r="O26" s="44" t="s">
        <v>100</v>
      </c>
      <c r="P26" s="44">
        <v>16.899999999999999</v>
      </c>
      <c r="Q26" s="153">
        <v>130</v>
      </c>
      <c r="R26" s="153"/>
      <c r="S26" s="153">
        <v>96747106</v>
      </c>
      <c r="T26" s="45">
        <f t="shared" si="4"/>
        <v>6202</v>
      </c>
      <c r="U26" s="46">
        <f t="shared" si="5"/>
        <v>148.84800000000001</v>
      </c>
      <c r="V26" s="46">
        <f t="shared" si="6"/>
        <v>6.202</v>
      </c>
      <c r="W26" s="96">
        <v>5.0999999999999996</v>
      </c>
      <c r="X26" s="96">
        <f t="shared" si="1"/>
        <v>5.0999999999999996</v>
      </c>
      <c r="Y26" s="97" t="s">
        <v>171</v>
      </c>
      <c r="Z26" s="154">
        <v>1015</v>
      </c>
      <c r="AA26" s="154">
        <v>0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16281756</v>
      </c>
      <c r="AJ26" s="45">
        <f t="shared" si="7"/>
        <v>1208</v>
      </c>
      <c r="AK26" s="48">
        <f t="shared" si="8"/>
        <v>194.77587874879072</v>
      </c>
      <c r="AL26" s="151">
        <v>1</v>
      </c>
      <c r="AM26" s="151">
        <v>0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4</v>
      </c>
      <c r="E27" s="150">
        <f t="shared" si="2"/>
        <v>2.8169014084507045</v>
      </c>
      <c r="F27" s="150">
        <v>4</v>
      </c>
      <c r="G27" s="118">
        <v>76</v>
      </c>
      <c r="H27" s="150">
        <f t="shared" si="0"/>
        <v>53.521126760563384</v>
      </c>
      <c r="I27" s="150">
        <v>73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>
        <v>132</v>
      </c>
      <c r="R27" s="153"/>
      <c r="S27" s="153">
        <v>96752578</v>
      </c>
      <c r="T27" s="45">
        <f t="shared" si="4"/>
        <v>5472</v>
      </c>
      <c r="U27" s="46">
        <f t="shared" si="5"/>
        <v>131.328</v>
      </c>
      <c r="V27" s="46">
        <f t="shared" si="6"/>
        <v>5.4720000000000004</v>
      </c>
      <c r="W27" s="96">
        <v>4.5999999999999996</v>
      </c>
      <c r="X27" s="96">
        <f t="shared" si="1"/>
        <v>4.5999999999999996</v>
      </c>
      <c r="Y27" s="97" t="s">
        <v>171</v>
      </c>
      <c r="Z27" s="154">
        <v>1016</v>
      </c>
      <c r="AA27" s="154">
        <v>0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16282874</v>
      </c>
      <c r="AJ27" s="45">
        <f>IF(ISBLANK(AI27),"-",AI27-AI26)</f>
        <v>1118</v>
      </c>
      <c r="AK27" s="48">
        <f t="shared" si="8"/>
        <v>204.31286549707602</v>
      </c>
      <c r="AL27" s="151">
        <v>1</v>
      </c>
      <c r="AM27" s="151">
        <v>0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3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>
        <v>130</v>
      </c>
      <c r="R28" s="153"/>
      <c r="S28" s="153">
        <v>96758488</v>
      </c>
      <c r="T28" s="45">
        <f t="shared" si="4"/>
        <v>5910</v>
      </c>
      <c r="U28" s="46">
        <f t="shared" si="5"/>
        <v>141.84</v>
      </c>
      <c r="V28" s="46">
        <f t="shared" si="6"/>
        <v>5.91</v>
      </c>
      <c r="W28" s="96">
        <v>4.2</v>
      </c>
      <c r="X28" s="96">
        <f t="shared" si="1"/>
        <v>4.2</v>
      </c>
      <c r="Y28" s="97" t="s">
        <v>171</v>
      </c>
      <c r="Z28" s="154">
        <v>1016</v>
      </c>
      <c r="AA28" s="154">
        <v>0</v>
      </c>
      <c r="AB28" s="154">
        <v>1186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16284068</v>
      </c>
      <c r="AJ28" s="45">
        <f t="shared" si="7"/>
        <v>1194</v>
      </c>
      <c r="AK28" s="48">
        <f>AJ27/V28</f>
        <v>189.17089678510999</v>
      </c>
      <c r="AL28" s="151">
        <v>1</v>
      </c>
      <c r="AM28" s="151">
        <v>0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4</v>
      </c>
      <c r="E29" s="150">
        <f t="shared" si="2"/>
        <v>2.8169014084507045</v>
      </c>
      <c r="F29" s="150">
        <v>3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>
        <v>132</v>
      </c>
      <c r="R29" s="153"/>
      <c r="S29" s="153">
        <v>96764386</v>
      </c>
      <c r="T29" s="45">
        <f t="shared" si="4"/>
        <v>5898</v>
      </c>
      <c r="U29" s="46">
        <f t="shared" si="5"/>
        <v>141.55199999999999</v>
      </c>
      <c r="V29" s="46">
        <f t="shared" si="6"/>
        <v>5.8979999999999997</v>
      </c>
      <c r="W29" s="96">
        <v>3.7</v>
      </c>
      <c r="X29" s="96">
        <f t="shared" si="1"/>
        <v>3.7</v>
      </c>
      <c r="Y29" s="97" t="s">
        <v>171</v>
      </c>
      <c r="Z29" s="154">
        <v>1016</v>
      </c>
      <c r="AA29" s="154">
        <v>0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16285208</v>
      </c>
      <c r="AJ29" s="45">
        <f t="shared" si="7"/>
        <v>1140</v>
      </c>
      <c r="AK29" s="48">
        <f>AJ28/V29</f>
        <v>202.44150559511701</v>
      </c>
      <c r="AL29" s="151">
        <v>1</v>
      </c>
      <c r="AM29" s="151">
        <v>0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1.04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4</v>
      </c>
      <c r="E30" s="150">
        <f t="shared" si="2"/>
        <v>2.8169014084507045</v>
      </c>
      <c r="F30" s="150">
        <v>2</v>
      </c>
      <c r="G30" s="118">
        <v>74</v>
      </c>
      <c r="H30" s="150">
        <f t="shared" si="0"/>
        <v>52.112676056338032</v>
      </c>
      <c r="I30" s="150">
        <v>70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>
        <v>131</v>
      </c>
      <c r="R30" s="153"/>
      <c r="S30" s="153">
        <v>96770256</v>
      </c>
      <c r="T30" s="45">
        <f t="shared" si="4"/>
        <v>5870</v>
      </c>
      <c r="U30" s="46">
        <f t="shared" si="5"/>
        <v>140.88</v>
      </c>
      <c r="V30" s="46">
        <f t="shared" si="6"/>
        <v>5.87</v>
      </c>
      <c r="W30" s="96">
        <v>3.3</v>
      </c>
      <c r="X30" s="96">
        <f t="shared" si="1"/>
        <v>3.3</v>
      </c>
      <c r="Y30" s="97" t="s">
        <v>171</v>
      </c>
      <c r="Z30" s="154">
        <v>1015</v>
      </c>
      <c r="AA30" s="154">
        <v>0</v>
      </c>
      <c r="AB30" s="154">
        <v>1187</v>
      </c>
      <c r="AC30" s="154">
        <v>0</v>
      </c>
      <c r="AD30" s="154">
        <v>1188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16286406</v>
      </c>
      <c r="AJ30" s="45">
        <f t="shared" si="7"/>
        <v>1198</v>
      </c>
      <c r="AK30" s="48">
        <f t="shared" si="8"/>
        <v>204.0885860306644</v>
      </c>
      <c r="AL30" s="151">
        <v>1</v>
      </c>
      <c r="AM30" s="151">
        <v>0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4</v>
      </c>
      <c r="E31" s="150">
        <f t="shared" si="2"/>
        <v>2.8169014084507045</v>
      </c>
      <c r="F31" s="150">
        <v>2</v>
      </c>
      <c r="G31" s="118">
        <v>74</v>
      </c>
      <c r="H31" s="150">
        <f t="shared" si="0"/>
        <v>52.112676056338032</v>
      </c>
      <c r="I31" s="150">
        <v>70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>
        <v>129</v>
      </c>
      <c r="R31" s="153"/>
      <c r="S31" s="153">
        <v>96776382</v>
      </c>
      <c r="T31" s="45">
        <f t="shared" si="4"/>
        <v>6126</v>
      </c>
      <c r="U31" s="46">
        <f t="shared" si="5"/>
        <v>147.024</v>
      </c>
      <c r="V31" s="46">
        <f t="shared" si="6"/>
        <v>6.1260000000000003</v>
      </c>
      <c r="W31" s="96">
        <v>2.9</v>
      </c>
      <c r="X31" s="96">
        <f t="shared" si="1"/>
        <v>2.9</v>
      </c>
      <c r="Y31" s="97" t="s">
        <v>171</v>
      </c>
      <c r="Z31" s="154">
        <v>1016</v>
      </c>
      <c r="AA31" s="154">
        <v>0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16287560</v>
      </c>
      <c r="AJ31" s="45">
        <f t="shared" si="7"/>
        <v>1154</v>
      </c>
      <c r="AK31" s="48">
        <f t="shared" si="8"/>
        <v>188.37740777015998</v>
      </c>
      <c r="AL31" s="151">
        <v>1</v>
      </c>
      <c r="AM31" s="151">
        <v>0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1</v>
      </c>
      <c r="G32" s="118">
        <v>75</v>
      </c>
      <c r="H32" s="150">
        <f t="shared" si="0"/>
        <v>52.816901408450704</v>
      </c>
      <c r="I32" s="150">
        <v>68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>
        <v>130</v>
      </c>
      <c r="R32" s="153"/>
      <c r="S32" s="153">
        <v>96782136</v>
      </c>
      <c r="T32" s="45">
        <f t="shared" si="4"/>
        <v>5754</v>
      </c>
      <c r="U32" s="46">
        <f t="shared" si="5"/>
        <v>138.096</v>
      </c>
      <c r="V32" s="46">
        <f t="shared" si="6"/>
        <v>5.7539999999999996</v>
      </c>
      <c r="W32" s="96">
        <v>2.6</v>
      </c>
      <c r="X32" s="96">
        <f t="shared" si="1"/>
        <v>2.6</v>
      </c>
      <c r="Y32" s="97" t="s">
        <v>171</v>
      </c>
      <c r="Z32" s="154">
        <v>1015</v>
      </c>
      <c r="AA32" s="154">
        <v>0</v>
      </c>
      <c r="AB32" s="154">
        <v>1186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16288696</v>
      </c>
      <c r="AJ32" s="45">
        <f t="shared" si="7"/>
        <v>1136</v>
      </c>
      <c r="AK32" s="48">
        <f t="shared" si="8"/>
        <v>197.42787625999307</v>
      </c>
      <c r="AL32" s="151">
        <v>1</v>
      </c>
      <c r="AM32" s="151">
        <v>0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76</v>
      </c>
      <c r="H33" s="150">
        <f t="shared" si="0"/>
        <v>53.521126760563384</v>
      </c>
      <c r="I33" s="150">
        <v>71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96787882</v>
      </c>
      <c r="T33" s="45">
        <f t="shared" si="4"/>
        <v>5746</v>
      </c>
      <c r="U33" s="46">
        <f t="shared" si="5"/>
        <v>137.904</v>
      </c>
      <c r="V33" s="46">
        <f t="shared" si="6"/>
        <v>5.7460000000000004</v>
      </c>
      <c r="W33" s="96">
        <v>2.2999999999999998</v>
      </c>
      <c r="X33" s="96">
        <f t="shared" si="1"/>
        <v>2.2999999999999998</v>
      </c>
      <c r="Y33" s="97" t="s">
        <v>171</v>
      </c>
      <c r="Z33" s="154">
        <v>1016</v>
      </c>
      <c r="AA33" s="154">
        <v>0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16289890</v>
      </c>
      <c r="AJ33" s="45">
        <f t="shared" si="7"/>
        <v>1194</v>
      </c>
      <c r="AK33" s="48">
        <f t="shared" si="8"/>
        <v>207.79672815871911</v>
      </c>
      <c r="AL33" s="151">
        <v>1</v>
      </c>
      <c r="AM33" s="151">
        <v>0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f>AS33-AS32</f>
        <v>0</v>
      </c>
      <c r="AU33" s="119">
        <v>1.1000000000000001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2</v>
      </c>
      <c r="G34" s="118">
        <v>68</v>
      </c>
      <c r="H34" s="150">
        <f t="shared" si="0"/>
        <v>47.887323943661976</v>
      </c>
      <c r="I34" s="150">
        <v>70</v>
      </c>
      <c r="J34" s="41" t="s">
        <v>88</v>
      </c>
      <c r="K34" s="41">
        <f>L34-(2/1.42)</f>
        <v>42.95774647887324</v>
      </c>
      <c r="L34" s="42">
        <f>(G34-5)/1.42</f>
        <v>44.366197183098592</v>
      </c>
      <c r="M34" s="41">
        <f t="shared" si="12"/>
        <v>48.591549295774648</v>
      </c>
      <c r="N34" s="43">
        <v>14</v>
      </c>
      <c r="O34" s="44" t="s">
        <v>116</v>
      </c>
      <c r="P34" s="44">
        <v>11.9</v>
      </c>
      <c r="Q34" s="153">
        <v>132</v>
      </c>
      <c r="R34" s="153"/>
      <c r="S34" s="153">
        <v>96793014</v>
      </c>
      <c r="T34" s="45">
        <f t="shared" si="4"/>
        <v>5132</v>
      </c>
      <c r="U34" s="46">
        <f t="shared" si="5"/>
        <v>123.16800000000001</v>
      </c>
      <c r="V34" s="46">
        <f t="shared" si="6"/>
        <v>5.1319999999999997</v>
      </c>
      <c r="W34" s="96">
        <v>3</v>
      </c>
      <c r="X34" s="96">
        <f t="shared" si="1"/>
        <v>3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16291004</v>
      </c>
      <c r="AJ34" s="45">
        <f t="shared" si="7"/>
        <v>1114</v>
      </c>
      <c r="AK34" s="48">
        <f t="shared" si="8"/>
        <v>217.0693686671863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2</v>
      </c>
      <c r="G35" s="118">
        <v>70</v>
      </c>
      <c r="H35" s="150">
        <f t="shared" si="0"/>
        <v>49.295774647887328</v>
      </c>
      <c r="I35" s="150">
        <v>71</v>
      </c>
      <c r="J35" s="41" t="s">
        <v>88</v>
      </c>
      <c r="K35" s="41">
        <f t="shared" si="3"/>
        <v>44.366197183098592</v>
      </c>
      <c r="L35" s="42">
        <f>(G35-5)/1.42</f>
        <v>45.774647887323944</v>
      </c>
      <c r="M35" s="41">
        <f t="shared" si="12"/>
        <v>50</v>
      </c>
      <c r="N35" s="43">
        <v>14</v>
      </c>
      <c r="O35" s="44" t="s">
        <v>116</v>
      </c>
      <c r="P35" s="58">
        <v>11.5</v>
      </c>
      <c r="Q35" s="153">
        <v>144</v>
      </c>
      <c r="R35" s="153"/>
      <c r="S35" s="153">
        <v>96798042</v>
      </c>
      <c r="T35" s="45">
        <f t="shared" si="4"/>
        <v>5028</v>
      </c>
      <c r="U35" s="46">
        <f t="shared" si="5"/>
        <v>120.672</v>
      </c>
      <c r="V35" s="46">
        <f t="shared" si="6"/>
        <v>5.0279999999999996</v>
      </c>
      <c r="W35" s="96">
        <v>4.3</v>
      </c>
      <c r="X35" s="96">
        <f t="shared" si="1"/>
        <v>4.3</v>
      </c>
      <c r="Y35" s="97" t="s">
        <v>140</v>
      </c>
      <c r="Z35" s="154">
        <v>0</v>
      </c>
      <c r="AA35" s="154">
        <v>0</v>
      </c>
      <c r="AB35" s="154">
        <v>1188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16292128</v>
      </c>
      <c r="AJ35" s="45">
        <f t="shared" si="7"/>
        <v>1124</v>
      </c>
      <c r="AK35" s="48">
        <f t="shared" si="8"/>
        <v>223.54813046937153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126694</v>
      </c>
      <c r="U36" s="46">
        <f t="shared" si="5"/>
        <v>3040.6559999999999</v>
      </c>
      <c r="V36" s="46">
        <f t="shared" si="6"/>
        <v>126.694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27683</v>
      </c>
      <c r="AK36" s="61">
        <f>$AJ$36/$V36</f>
        <v>218.50284938513269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1.0516666666666667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182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183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184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178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Q12:Q35 S12:S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"/>
    <protectedRange sqref="R3:W3" name="Range1_16_1_1_1_1_1_1_2_2_2_2_2_2_2_2_2_2_2_2_2_2_2_2_2_2_2_2_2_2_2_1_2_2_2_2_2_2_2_2_2_2_3_2_2_2_2_2_2_2_2_2_2_1_1_1_1_2_2_1_1_1_1_1_1_1_1_1_1_1_1_1_1_3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9"/>
  </protectedRanges>
  <mergeCells count="41"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R3:W3"/>
    <mergeCell ref="R4:W4"/>
    <mergeCell ref="R5:W5"/>
    <mergeCell ref="B6:C6"/>
    <mergeCell ref="D6:J6"/>
    <mergeCell ref="N6:O6"/>
  </mergeCells>
  <conditionalFormatting sqref="Z12:AG35">
    <cfRule type="containsText" dxfId="499" priority="5" operator="containsText" text="N/A">
      <formula>NOT(ISERROR(SEARCH("N/A",Z12)))</formula>
    </cfRule>
    <cfRule type="cellIs" dxfId="498" priority="17" operator="equal">
      <formula>0</formula>
    </cfRule>
  </conditionalFormatting>
  <conditionalFormatting sqref="Z12:AG35">
    <cfRule type="cellIs" dxfId="497" priority="16" operator="greaterThanOrEqual">
      <formula>1185</formula>
    </cfRule>
  </conditionalFormatting>
  <conditionalFormatting sqref="Z12:AG35">
    <cfRule type="cellIs" dxfId="496" priority="15" operator="between">
      <formula>0.1</formula>
      <formula>1184</formula>
    </cfRule>
  </conditionalFormatting>
  <conditionalFormatting sqref="Z8:Z9 AT12:AT35 AL36:AQ36 AL12:AR35">
    <cfRule type="cellIs" dxfId="495" priority="14" operator="equal">
      <formula>0</formula>
    </cfRule>
  </conditionalFormatting>
  <conditionalFormatting sqref="Z8:Z9 AT12:AT35 AL36:AQ36 AL12:AR35">
    <cfRule type="cellIs" dxfId="494" priority="13" operator="greaterThan">
      <formula>1179</formula>
    </cfRule>
  </conditionalFormatting>
  <conditionalFormatting sqref="Z8:Z9 AT12:AT35 AL36:AQ36 AL12:AR35">
    <cfRule type="cellIs" dxfId="493" priority="12" operator="greaterThan">
      <formula>99</formula>
    </cfRule>
  </conditionalFormatting>
  <conditionalFormatting sqref="Z8:Z9 AT12:AT35 AL36:AQ36 AL12:AR35">
    <cfRule type="cellIs" dxfId="492" priority="11" operator="greaterThan">
      <formula>0.99</formula>
    </cfRule>
  </conditionalFormatting>
  <conditionalFormatting sqref="AD8:AD9">
    <cfRule type="cellIs" dxfId="491" priority="10" operator="equal">
      <formula>0</formula>
    </cfRule>
  </conditionalFormatting>
  <conditionalFormatting sqref="AD8:AD9">
    <cfRule type="cellIs" dxfId="490" priority="9" operator="greaterThan">
      <formula>1179</formula>
    </cfRule>
  </conditionalFormatting>
  <conditionalFormatting sqref="AD8:AD9">
    <cfRule type="cellIs" dxfId="489" priority="8" operator="greaterThan">
      <formula>99</formula>
    </cfRule>
  </conditionalFormatting>
  <conditionalFormatting sqref="AD8:AD9">
    <cfRule type="cellIs" dxfId="488" priority="7" operator="greaterThan">
      <formula>0.99</formula>
    </cfRule>
  </conditionalFormatting>
  <conditionalFormatting sqref="AK12:AK35">
    <cfRule type="cellIs" dxfId="487" priority="6" operator="greaterThan">
      <formula>$AK$8</formula>
    </cfRule>
  </conditionalFormatting>
  <conditionalFormatting sqref="AS12:AS35">
    <cfRule type="containsText" dxfId="486" priority="1" operator="containsText" text="N/A">
      <formula>NOT(ISERROR(SEARCH("N/A",AS12)))</formula>
    </cfRule>
    <cfRule type="cellIs" dxfId="485" priority="4" operator="equal">
      <formula>0</formula>
    </cfRule>
  </conditionalFormatting>
  <conditionalFormatting sqref="AS12:AS35">
    <cfRule type="cellIs" dxfId="484" priority="3" operator="greaterThanOrEqual">
      <formula>1185</formula>
    </cfRule>
  </conditionalFormatting>
  <conditionalFormatting sqref="AS12:AS35">
    <cfRule type="cellIs" dxfId="483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0" zoomScaleNormal="100" workbookViewId="0">
      <selection activeCell="B49" sqref="B49: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153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147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3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183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183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43255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27568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184"/>
      <c r="C9" s="185"/>
      <c r="D9" s="186"/>
      <c r="E9" s="187"/>
      <c r="F9" s="187"/>
      <c r="G9" s="187"/>
      <c r="H9" s="187"/>
      <c r="I9" s="188"/>
      <c r="J9" s="121"/>
      <c r="K9" s="186"/>
      <c r="L9" s="187"/>
      <c r="M9" s="188"/>
      <c r="N9" s="29"/>
      <c r="O9" s="29"/>
      <c r="P9" s="29"/>
      <c r="Q9" s="121"/>
      <c r="R9" s="121"/>
      <c r="S9" s="121"/>
      <c r="T9" s="122"/>
      <c r="U9" s="123"/>
      <c r="V9" s="124"/>
      <c r="W9" s="186"/>
      <c r="X9" s="188"/>
      <c r="Y9" s="30"/>
      <c r="Z9" s="189"/>
      <c r="AA9" s="125"/>
      <c r="AB9" s="126"/>
      <c r="AC9" s="126"/>
      <c r="AD9" s="125"/>
      <c r="AE9" s="125"/>
      <c r="AF9" s="127"/>
      <c r="AG9" s="19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4" t="s">
        <v>51</v>
      </c>
      <c r="X10" s="194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2" t="s">
        <v>55</v>
      </c>
      <c r="AI10" s="192" t="s">
        <v>56</v>
      </c>
      <c r="AJ10" s="213" t="s">
        <v>57</v>
      </c>
      <c r="AK10" s="228" t="s">
        <v>58</v>
      </c>
      <c r="AL10" s="194" t="s">
        <v>59</v>
      </c>
      <c r="AM10" s="194" t="s">
        <v>60</v>
      </c>
      <c r="AN10" s="194" t="s">
        <v>61</v>
      </c>
      <c r="AO10" s="194" t="s">
        <v>62</v>
      </c>
      <c r="AP10" s="194" t="s">
        <v>63</v>
      </c>
      <c r="AQ10" s="194" t="s">
        <v>125</v>
      </c>
      <c r="AR10" s="194" t="s">
        <v>64</v>
      </c>
      <c r="AS10" s="194" t="s">
        <v>65</v>
      </c>
      <c r="AT10" s="230" t="s">
        <v>66</v>
      </c>
      <c r="AU10" s="194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4" t="s">
        <v>72</v>
      </c>
      <c r="C11" s="194" t="s">
        <v>73</v>
      </c>
      <c r="D11" s="194" t="s">
        <v>74</v>
      </c>
      <c r="E11" s="194" t="s">
        <v>75</v>
      </c>
      <c r="F11" s="194" t="s">
        <v>128</v>
      </c>
      <c r="G11" s="194" t="s">
        <v>74</v>
      </c>
      <c r="H11" s="194" t="s">
        <v>75</v>
      </c>
      <c r="I11" s="194" t="s">
        <v>128</v>
      </c>
      <c r="J11" s="240"/>
      <c r="K11" s="194" t="s">
        <v>75</v>
      </c>
      <c r="L11" s="194" t="s">
        <v>75</v>
      </c>
      <c r="M11" s="194" t="s">
        <v>75</v>
      </c>
      <c r="N11" s="28" t="s">
        <v>29</v>
      </c>
      <c r="O11" s="242"/>
      <c r="P11" s="28" t="s">
        <v>29</v>
      </c>
      <c r="Q11" s="231"/>
      <c r="R11" s="231"/>
      <c r="S11" s="1">
        <f>'JUN 3'!S35</f>
        <v>96798042</v>
      </c>
      <c r="T11" s="221"/>
      <c r="U11" s="222"/>
      <c r="V11" s="223"/>
      <c r="W11" s="194" t="s">
        <v>75</v>
      </c>
      <c r="X11" s="194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3'!AI35</f>
        <v>16292128</v>
      </c>
      <c r="AJ11" s="213"/>
      <c r="AK11" s="229"/>
      <c r="AL11" s="194" t="s">
        <v>84</v>
      </c>
      <c r="AM11" s="194" t="s">
        <v>84</v>
      </c>
      <c r="AN11" s="194" t="s">
        <v>84</v>
      </c>
      <c r="AO11" s="194" t="s">
        <v>84</v>
      </c>
      <c r="AP11" s="194" t="s">
        <v>84</v>
      </c>
      <c r="AQ11" s="194" t="s">
        <v>84</v>
      </c>
      <c r="AR11" s="194" t="s">
        <v>84</v>
      </c>
      <c r="AS11" s="1"/>
      <c r="AT11" s="231"/>
      <c r="AU11" s="191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71</v>
      </c>
      <c r="H12" s="150">
        <f t="shared" ref="H12:H35" si="0">G12/1.42</f>
        <v>50</v>
      </c>
      <c r="I12" s="150">
        <v>70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96803056</v>
      </c>
      <c r="T12" s="45">
        <f>IF(ISBLANK(S12),"-",S12-S11)</f>
        <v>5014</v>
      </c>
      <c r="U12" s="46">
        <f>T12*24/1000</f>
        <v>120.336</v>
      </c>
      <c r="V12" s="46">
        <f>T12/1000</f>
        <v>5.0140000000000002</v>
      </c>
      <c r="W12" s="96">
        <v>5.5</v>
      </c>
      <c r="X12" s="96">
        <f t="shared" ref="X12:X35" si="1">W12</f>
        <v>5.5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16293228</v>
      </c>
      <c r="AJ12" s="45">
        <f>IF(ISBLANK(AI12),"-",AI12-AI11)</f>
        <v>1100</v>
      </c>
      <c r="AK12" s="48">
        <f>AJ12/V12</f>
        <v>219.38571998404467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5</v>
      </c>
      <c r="G13" s="118">
        <v>72</v>
      </c>
      <c r="H13" s="150">
        <f t="shared" si="0"/>
        <v>50.70422535211268</v>
      </c>
      <c r="I13" s="150">
        <v>73</v>
      </c>
      <c r="J13" s="41" t="s">
        <v>88</v>
      </c>
      <c r="K13" s="41">
        <f t="shared" ref="K13:K35" si="3">L13-(2/1.42)</f>
        <v>45.774647887323944</v>
      </c>
      <c r="L13" s="42">
        <f>(G13-5)/1.42</f>
        <v>47.183098591549296</v>
      </c>
      <c r="M13" s="41">
        <f>L13+(6/1.42)</f>
        <v>51.408450704225352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96808014</v>
      </c>
      <c r="T13" s="45">
        <f t="shared" ref="T13:T35" si="4">IF(ISBLANK(S13),"-",S13-S12)</f>
        <v>4958</v>
      </c>
      <c r="U13" s="46">
        <f t="shared" ref="U13:U36" si="5">T13*24/1000</f>
        <v>118.992</v>
      </c>
      <c r="V13" s="46">
        <f t="shared" ref="V13:V36" si="6">T13/1000</f>
        <v>4.9580000000000002</v>
      </c>
      <c r="W13" s="96">
        <v>6.9</v>
      </c>
      <c r="X13" s="96">
        <f t="shared" si="1"/>
        <v>6.9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16294355</v>
      </c>
      <c r="AJ13" s="45">
        <f t="shared" ref="AJ13:AJ35" si="7">IF(ISBLANK(AI13),"-",AI13-AI12)</f>
        <v>1127</v>
      </c>
      <c r="AK13" s="48">
        <f t="shared" ref="AK13:AK35" si="8">AJ13/V13</f>
        <v>227.30939895118999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1.01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7</v>
      </c>
      <c r="G14" s="118">
        <v>71</v>
      </c>
      <c r="H14" s="150">
        <f t="shared" si="0"/>
        <v>50</v>
      </c>
      <c r="I14" s="150">
        <v>75</v>
      </c>
      <c r="J14" s="41" t="s">
        <v>88</v>
      </c>
      <c r="K14" s="41">
        <f t="shared" si="3"/>
        <v>45.070422535211272</v>
      </c>
      <c r="L14" s="42">
        <f>(G14-5)/1.42</f>
        <v>46.478873239436624</v>
      </c>
      <c r="M14" s="41">
        <f>L14+(6/1.42)</f>
        <v>50.70422535211268</v>
      </c>
      <c r="N14" s="43">
        <v>14</v>
      </c>
      <c r="O14" s="44" t="s">
        <v>89</v>
      </c>
      <c r="P14" s="44">
        <v>11.2</v>
      </c>
      <c r="Q14" s="153">
        <v>145</v>
      </c>
      <c r="R14" s="153"/>
      <c r="S14" s="153">
        <v>96812739</v>
      </c>
      <c r="T14" s="45">
        <f>IF(ISBLANK(S14),"-",S14-S13)</f>
        <v>4725</v>
      </c>
      <c r="U14" s="46">
        <f t="shared" si="5"/>
        <v>113.4</v>
      </c>
      <c r="V14" s="46">
        <f t="shared" si="6"/>
        <v>4.7249999999999996</v>
      </c>
      <c r="W14" s="96">
        <v>8.5</v>
      </c>
      <c r="X14" s="96">
        <f t="shared" si="1"/>
        <v>8.5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16295478</v>
      </c>
      <c r="AJ14" s="45">
        <f t="shared" si="7"/>
        <v>1123</v>
      </c>
      <c r="AK14" s="48">
        <f t="shared" si="8"/>
        <v>237.6719576719577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3</v>
      </c>
      <c r="E15" s="150">
        <f t="shared" si="2"/>
        <v>2.1126760563380285</v>
      </c>
      <c r="F15" s="150">
        <v>8</v>
      </c>
      <c r="G15" s="118">
        <v>81</v>
      </c>
      <c r="H15" s="150">
        <f t="shared" si="0"/>
        <v>57.04225352112676</v>
      </c>
      <c r="I15" s="150">
        <v>80</v>
      </c>
      <c r="J15" s="41" t="s">
        <v>88</v>
      </c>
      <c r="K15" s="41">
        <f t="shared" si="3"/>
        <v>52.112676056338032</v>
      </c>
      <c r="L15" s="42">
        <f>(G15-5)/1.42</f>
        <v>53.521126760563384</v>
      </c>
      <c r="M15" s="41">
        <f>L15+(6/1.42)</f>
        <v>57.74647887323944</v>
      </c>
      <c r="N15" s="43">
        <v>14</v>
      </c>
      <c r="O15" s="44" t="s">
        <v>89</v>
      </c>
      <c r="P15" s="44">
        <v>12.8</v>
      </c>
      <c r="Q15" s="153">
        <v>120</v>
      </c>
      <c r="R15" s="153"/>
      <c r="S15" s="153">
        <v>96817649</v>
      </c>
      <c r="T15" s="45">
        <f t="shared" si="4"/>
        <v>4910</v>
      </c>
      <c r="U15" s="46">
        <f t="shared" si="5"/>
        <v>117.84</v>
      </c>
      <c r="V15" s="46">
        <f t="shared" si="6"/>
        <v>4.91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1167</v>
      </c>
      <c r="AC15" s="154">
        <v>0</v>
      </c>
      <c r="AD15" s="154">
        <v>1166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16296549</v>
      </c>
      <c r="AJ15" s="45">
        <f t="shared" si="7"/>
        <v>1071</v>
      </c>
      <c r="AK15" s="48">
        <f t="shared" si="8"/>
        <v>218.12627291242362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8</v>
      </c>
      <c r="G16" s="118">
        <v>80</v>
      </c>
      <c r="H16" s="150">
        <f t="shared" si="0"/>
        <v>56.338028169014088</v>
      </c>
      <c r="I16" s="150">
        <v>80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>
        <v>132</v>
      </c>
      <c r="R16" s="153"/>
      <c r="S16" s="153">
        <v>96822765</v>
      </c>
      <c r="T16" s="45">
        <f t="shared" si="4"/>
        <v>5116</v>
      </c>
      <c r="U16" s="46">
        <f t="shared" si="5"/>
        <v>122.78400000000001</v>
      </c>
      <c r="V16" s="46">
        <f t="shared" si="6"/>
        <v>5.1159999999999997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16297607</v>
      </c>
      <c r="AJ16" s="45">
        <f t="shared" si="7"/>
        <v>1058</v>
      </c>
      <c r="AK16" s="48">
        <f t="shared" si="8"/>
        <v>206.80218921032056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4</v>
      </c>
      <c r="E17" s="150">
        <f t="shared" si="2"/>
        <v>2.8169014084507045</v>
      </c>
      <c r="F17" s="150">
        <v>7</v>
      </c>
      <c r="G17" s="118">
        <v>79</v>
      </c>
      <c r="H17" s="150">
        <f t="shared" si="0"/>
        <v>55.633802816901408</v>
      </c>
      <c r="I17" s="150">
        <v>78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>
        <v>139</v>
      </c>
      <c r="R17" s="153"/>
      <c r="S17" s="153">
        <v>96828200</v>
      </c>
      <c r="T17" s="45">
        <f t="shared" si="4"/>
        <v>5435</v>
      </c>
      <c r="U17" s="46">
        <f t="shared" si="5"/>
        <v>130.44</v>
      </c>
      <c r="V17" s="46">
        <f t="shared" si="6"/>
        <v>5.4349999999999996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16298733</v>
      </c>
      <c r="AJ17" s="45">
        <f t="shared" si="7"/>
        <v>1126</v>
      </c>
      <c r="AK17" s="48">
        <f t="shared" si="8"/>
        <v>207.17571297148115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9"/>
        <v>0</v>
      </c>
      <c r="AU17" s="119">
        <v>1.1100000000000001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4</v>
      </c>
      <c r="E18" s="150">
        <f t="shared" si="2"/>
        <v>2.8169014084507045</v>
      </c>
      <c r="F18" s="150">
        <v>7</v>
      </c>
      <c r="G18" s="118">
        <v>78</v>
      </c>
      <c r="H18" s="150">
        <f t="shared" si="0"/>
        <v>54.929577464788736</v>
      </c>
      <c r="I18" s="150">
        <v>76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134</v>
      </c>
      <c r="R18" s="153"/>
      <c r="S18" s="153">
        <v>96833748</v>
      </c>
      <c r="T18" s="45">
        <f t="shared" si="4"/>
        <v>5548</v>
      </c>
      <c r="U18" s="46">
        <f t="shared" si="5"/>
        <v>133.15199999999999</v>
      </c>
      <c r="V18" s="46">
        <f t="shared" si="6"/>
        <v>5.548</v>
      </c>
      <c r="W18" s="96">
        <v>9</v>
      </c>
      <c r="X18" s="96">
        <f t="shared" si="1"/>
        <v>9</v>
      </c>
      <c r="Y18" s="97" t="s">
        <v>171</v>
      </c>
      <c r="Z18" s="154">
        <v>0</v>
      </c>
      <c r="AA18" s="154">
        <v>1016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16299921</v>
      </c>
      <c r="AJ18" s="45">
        <f t="shared" si="7"/>
        <v>1188</v>
      </c>
      <c r="AK18" s="48">
        <f t="shared" si="8"/>
        <v>214.13121845710165</v>
      </c>
      <c r="AL18" s="151">
        <v>0</v>
      </c>
      <c r="AM18" s="151">
        <v>1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4</v>
      </c>
      <c r="E19" s="150">
        <f t="shared" si="2"/>
        <v>2.8169014084507045</v>
      </c>
      <c r="F19" s="150">
        <v>6</v>
      </c>
      <c r="G19" s="118">
        <v>77</v>
      </c>
      <c r="H19" s="150">
        <f t="shared" si="0"/>
        <v>54.225352112676056</v>
      </c>
      <c r="I19" s="150">
        <v>76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>
        <v>131</v>
      </c>
      <c r="R19" s="153"/>
      <c r="S19" s="153">
        <v>96839170</v>
      </c>
      <c r="T19" s="45">
        <f t="shared" si="4"/>
        <v>5422</v>
      </c>
      <c r="U19" s="46">
        <f>T19*24/1000</f>
        <v>130.12799999999999</v>
      </c>
      <c r="V19" s="46">
        <f t="shared" si="6"/>
        <v>5.4219999999999997</v>
      </c>
      <c r="W19" s="96">
        <v>8.4</v>
      </c>
      <c r="X19" s="96">
        <f t="shared" si="1"/>
        <v>8.4</v>
      </c>
      <c r="Y19" s="97" t="s">
        <v>171</v>
      </c>
      <c r="Z19" s="154">
        <v>0</v>
      </c>
      <c r="AA19" s="154">
        <v>1036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16301113</v>
      </c>
      <c r="AJ19" s="45">
        <f t="shared" si="7"/>
        <v>1192</v>
      </c>
      <c r="AK19" s="48">
        <f t="shared" si="8"/>
        <v>219.84507561785321</v>
      </c>
      <c r="AL19" s="151">
        <v>0</v>
      </c>
      <c r="AM19" s="151">
        <v>1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3</v>
      </c>
      <c r="E20" s="150">
        <f t="shared" si="2"/>
        <v>2.1126760563380285</v>
      </c>
      <c r="F20" s="150">
        <v>5</v>
      </c>
      <c r="G20" s="118">
        <v>76</v>
      </c>
      <c r="H20" s="150">
        <f t="shared" si="0"/>
        <v>53.521126760563384</v>
      </c>
      <c r="I20" s="150">
        <v>74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>
        <v>129</v>
      </c>
      <c r="R20" s="153"/>
      <c r="S20" s="153">
        <v>96843805</v>
      </c>
      <c r="T20" s="45">
        <f t="shared" si="4"/>
        <v>4635</v>
      </c>
      <c r="U20" s="46">
        <f t="shared" si="5"/>
        <v>111.24</v>
      </c>
      <c r="V20" s="46">
        <f t="shared" si="6"/>
        <v>4.6349999999999998</v>
      </c>
      <c r="W20" s="96">
        <v>7.8</v>
      </c>
      <c r="X20" s="96">
        <f t="shared" si="1"/>
        <v>7.8</v>
      </c>
      <c r="Y20" s="97" t="s">
        <v>171</v>
      </c>
      <c r="Z20" s="154">
        <v>0</v>
      </c>
      <c r="AA20" s="154">
        <v>1049</v>
      </c>
      <c r="AB20" s="154">
        <v>1187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16302310</v>
      </c>
      <c r="AJ20" s="45">
        <f t="shared" si="7"/>
        <v>1197</v>
      </c>
      <c r="AK20" s="48">
        <f t="shared" si="8"/>
        <v>258.25242718446606</v>
      </c>
      <c r="AL20" s="151">
        <v>0</v>
      </c>
      <c r="AM20" s="151">
        <v>1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5</v>
      </c>
      <c r="G21" s="118">
        <v>76</v>
      </c>
      <c r="H21" s="150">
        <f t="shared" si="0"/>
        <v>53.521126760563384</v>
      </c>
      <c r="I21" s="150">
        <v>74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>
        <v>132</v>
      </c>
      <c r="R21" s="153"/>
      <c r="S21" s="153">
        <v>96848298</v>
      </c>
      <c r="T21" s="45">
        <f t="shared" si="4"/>
        <v>4493</v>
      </c>
      <c r="U21" s="46">
        <f t="shared" si="5"/>
        <v>107.83199999999999</v>
      </c>
      <c r="V21" s="46">
        <f t="shared" si="6"/>
        <v>4.4930000000000003</v>
      </c>
      <c r="W21" s="96">
        <v>7.1</v>
      </c>
      <c r="X21" s="96">
        <f t="shared" si="1"/>
        <v>7.1</v>
      </c>
      <c r="Y21" s="97" t="s">
        <v>171</v>
      </c>
      <c r="Z21" s="154">
        <v>0</v>
      </c>
      <c r="AA21" s="154">
        <v>1046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16303514</v>
      </c>
      <c r="AJ21" s="45">
        <f t="shared" si="7"/>
        <v>1204</v>
      </c>
      <c r="AK21" s="48">
        <f t="shared" si="8"/>
        <v>267.97240151346534</v>
      </c>
      <c r="AL21" s="151">
        <v>0</v>
      </c>
      <c r="AM21" s="151">
        <v>1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1.2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3</v>
      </c>
      <c r="E22" s="150">
        <f t="shared" si="2"/>
        <v>2.1126760563380285</v>
      </c>
      <c r="F22" s="150">
        <v>4</v>
      </c>
      <c r="G22" s="118">
        <v>75</v>
      </c>
      <c r="H22" s="150">
        <f t="shared" si="0"/>
        <v>52.816901408450704</v>
      </c>
      <c r="I22" s="150">
        <v>73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>
        <v>129</v>
      </c>
      <c r="R22" s="153"/>
      <c r="S22" s="153">
        <v>96852742</v>
      </c>
      <c r="T22" s="45">
        <f t="shared" si="4"/>
        <v>4444</v>
      </c>
      <c r="U22" s="46">
        <f t="shared" si="5"/>
        <v>106.65600000000001</v>
      </c>
      <c r="V22" s="46">
        <f t="shared" si="6"/>
        <v>4.444</v>
      </c>
      <c r="W22" s="96">
        <v>6.4</v>
      </c>
      <c r="X22" s="96">
        <f>W22</f>
        <v>6.4</v>
      </c>
      <c r="Y22" s="97" t="s">
        <v>171</v>
      </c>
      <c r="Z22" s="154">
        <v>0</v>
      </c>
      <c r="AA22" s="154">
        <v>1048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16304710</v>
      </c>
      <c r="AJ22" s="45">
        <f t="shared" si="7"/>
        <v>1196</v>
      </c>
      <c r="AK22" s="48">
        <f t="shared" si="8"/>
        <v>269.12691269126913</v>
      </c>
      <c r="AL22" s="151">
        <v>0</v>
      </c>
      <c r="AM22" s="151">
        <v>1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3</v>
      </c>
      <c r="E23" s="150">
        <f t="shared" si="2"/>
        <v>2.1126760563380285</v>
      </c>
      <c r="F23" s="150">
        <v>4</v>
      </c>
      <c r="G23" s="118">
        <v>76</v>
      </c>
      <c r="H23" s="150">
        <f t="shared" si="0"/>
        <v>53.521126760563384</v>
      </c>
      <c r="I23" s="150">
        <v>74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>
        <v>127</v>
      </c>
      <c r="R23" s="153"/>
      <c r="S23" s="153">
        <v>96856958</v>
      </c>
      <c r="T23" s="45">
        <f t="shared" si="4"/>
        <v>4216</v>
      </c>
      <c r="U23" s="46">
        <f>T23*24/1000</f>
        <v>101.184</v>
      </c>
      <c r="V23" s="46">
        <f t="shared" si="6"/>
        <v>4.2160000000000002</v>
      </c>
      <c r="W23" s="96">
        <v>5.7</v>
      </c>
      <c r="X23" s="96">
        <f t="shared" si="1"/>
        <v>5.7</v>
      </c>
      <c r="Y23" s="97" t="s">
        <v>171</v>
      </c>
      <c r="Z23" s="154">
        <v>0</v>
      </c>
      <c r="AA23" s="154">
        <v>1047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16305899</v>
      </c>
      <c r="AJ23" s="45">
        <f t="shared" si="7"/>
        <v>1189</v>
      </c>
      <c r="AK23" s="48">
        <f t="shared" si="8"/>
        <v>282.02087286527512</v>
      </c>
      <c r="AL23" s="151">
        <v>0</v>
      </c>
      <c r="AM23" s="151">
        <v>1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4</v>
      </c>
      <c r="E24" s="150">
        <f t="shared" si="2"/>
        <v>2.8169014084507045</v>
      </c>
      <c r="F24" s="150">
        <v>3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>
        <v>129</v>
      </c>
      <c r="R24" s="153"/>
      <c r="S24" s="153">
        <v>96861259</v>
      </c>
      <c r="T24" s="45">
        <f t="shared" si="4"/>
        <v>4301</v>
      </c>
      <c r="U24" s="46">
        <f>T24*24/1000</f>
        <v>103.224</v>
      </c>
      <c r="V24" s="46">
        <f t="shared" si="6"/>
        <v>4.3010000000000002</v>
      </c>
      <c r="W24" s="96">
        <v>5.0999999999999996</v>
      </c>
      <c r="X24" s="96">
        <f t="shared" si="1"/>
        <v>5.0999999999999996</v>
      </c>
      <c r="Y24" s="97" t="s">
        <v>171</v>
      </c>
      <c r="Z24" s="154">
        <v>0</v>
      </c>
      <c r="AA24" s="154">
        <v>1020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16307082</v>
      </c>
      <c r="AJ24" s="45">
        <f t="shared" si="7"/>
        <v>1183</v>
      </c>
      <c r="AK24" s="48">
        <f t="shared" si="8"/>
        <v>275.05231341548478</v>
      </c>
      <c r="AL24" s="151">
        <v>0</v>
      </c>
      <c r="AM24" s="151">
        <v>1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3</v>
      </c>
      <c r="G25" s="118">
        <v>75</v>
      </c>
      <c r="H25" s="150">
        <f t="shared" si="0"/>
        <v>52.816901408450704</v>
      </c>
      <c r="I25" s="150">
        <v>72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>
        <v>134</v>
      </c>
      <c r="R25" s="153"/>
      <c r="S25" s="153">
        <v>96865834</v>
      </c>
      <c r="T25" s="45">
        <f t="shared" si="4"/>
        <v>4575</v>
      </c>
      <c r="U25" s="46">
        <f t="shared" si="5"/>
        <v>109.8</v>
      </c>
      <c r="V25" s="46">
        <f t="shared" si="6"/>
        <v>4.5750000000000002</v>
      </c>
      <c r="W25" s="96">
        <v>4.5999999999999996</v>
      </c>
      <c r="X25" s="96">
        <f t="shared" si="1"/>
        <v>4.5999999999999996</v>
      </c>
      <c r="Y25" s="97" t="s">
        <v>171</v>
      </c>
      <c r="Z25" s="154">
        <v>0</v>
      </c>
      <c r="AA25" s="154">
        <v>1016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16308330</v>
      </c>
      <c r="AJ25" s="45">
        <f t="shared" si="7"/>
        <v>1248</v>
      </c>
      <c r="AK25" s="48">
        <f t="shared" si="8"/>
        <v>272.7868852459016</v>
      </c>
      <c r="AL25" s="151">
        <v>0</v>
      </c>
      <c r="AM25" s="151">
        <v>1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9"/>
        <v>0</v>
      </c>
      <c r="AU25" s="119">
        <v>1.08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3</v>
      </c>
      <c r="G26" s="118">
        <v>77</v>
      </c>
      <c r="H26" s="150">
        <f t="shared" si="0"/>
        <v>54.225352112676056</v>
      </c>
      <c r="I26" s="150">
        <v>73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>
        <v>130</v>
      </c>
      <c r="R26" s="153"/>
      <c r="S26" s="153">
        <v>96869935</v>
      </c>
      <c r="T26" s="45">
        <f t="shared" si="4"/>
        <v>4101</v>
      </c>
      <c r="U26" s="46">
        <f t="shared" si="5"/>
        <v>98.424000000000007</v>
      </c>
      <c r="V26" s="46">
        <f t="shared" si="6"/>
        <v>4.101</v>
      </c>
      <c r="W26" s="96">
        <v>4.2</v>
      </c>
      <c r="X26" s="96">
        <f t="shared" si="1"/>
        <v>4.2</v>
      </c>
      <c r="Y26" s="97" t="s">
        <v>171</v>
      </c>
      <c r="Z26" s="154">
        <v>0</v>
      </c>
      <c r="AA26" s="154">
        <v>1015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16309428</v>
      </c>
      <c r="AJ26" s="45">
        <f t="shared" si="7"/>
        <v>1098</v>
      </c>
      <c r="AK26" s="48">
        <f t="shared" si="8"/>
        <v>267.7395757132407</v>
      </c>
      <c r="AL26" s="151">
        <v>0</v>
      </c>
      <c r="AM26" s="151">
        <v>1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4</v>
      </c>
      <c r="E27" s="150">
        <f t="shared" si="2"/>
        <v>2.8169014084507045</v>
      </c>
      <c r="F27" s="150">
        <v>3</v>
      </c>
      <c r="G27" s="118">
        <v>75</v>
      </c>
      <c r="H27" s="150">
        <f t="shared" si="0"/>
        <v>52.816901408450704</v>
      </c>
      <c r="I27" s="150">
        <v>73</v>
      </c>
      <c r="J27" s="41" t="s">
        <v>88</v>
      </c>
      <c r="K27" s="41">
        <f t="shared" si="3"/>
        <v>49.295774647887328</v>
      </c>
      <c r="L27" s="42">
        <f>(G27-3)/1.42</f>
        <v>50.70422535211268</v>
      </c>
      <c r="M27" s="41">
        <f t="shared" si="12"/>
        <v>54.929577464788736</v>
      </c>
      <c r="N27" s="43">
        <v>18</v>
      </c>
      <c r="O27" s="44" t="s">
        <v>100</v>
      </c>
      <c r="P27" s="44">
        <v>16.7</v>
      </c>
      <c r="Q27" s="153">
        <v>132</v>
      </c>
      <c r="R27" s="153"/>
      <c r="S27" s="153">
        <v>96874256</v>
      </c>
      <c r="T27" s="45">
        <f t="shared" si="4"/>
        <v>4321</v>
      </c>
      <c r="U27" s="46">
        <f t="shared" si="5"/>
        <v>103.70399999999999</v>
      </c>
      <c r="V27" s="46">
        <f t="shared" si="6"/>
        <v>4.3209999999999997</v>
      </c>
      <c r="W27" s="96">
        <v>3.8</v>
      </c>
      <c r="X27" s="96">
        <f t="shared" si="1"/>
        <v>3.8</v>
      </c>
      <c r="Y27" s="97" t="s">
        <v>171</v>
      </c>
      <c r="Z27" s="154">
        <v>0</v>
      </c>
      <c r="AA27" s="154">
        <v>1016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16310544</v>
      </c>
      <c r="AJ27" s="45">
        <f>IF(ISBLANK(AI27),"-",AI27-AI26)</f>
        <v>1116</v>
      </c>
      <c r="AK27" s="48">
        <f t="shared" si="8"/>
        <v>258.27354778986347</v>
      </c>
      <c r="AL27" s="151">
        <v>0</v>
      </c>
      <c r="AM27" s="151">
        <v>1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3</v>
      </c>
      <c r="G28" s="118">
        <v>74</v>
      </c>
      <c r="H28" s="150">
        <f t="shared" si="0"/>
        <v>52.112676056338032</v>
      </c>
      <c r="I28" s="150">
        <v>72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>
        <v>131</v>
      </c>
      <c r="R28" s="153"/>
      <c r="S28" s="153">
        <v>96878744</v>
      </c>
      <c r="T28" s="45">
        <f t="shared" si="4"/>
        <v>4488</v>
      </c>
      <c r="U28" s="46">
        <f t="shared" si="5"/>
        <v>107.712</v>
      </c>
      <c r="V28" s="46">
        <f t="shared" si="6"/>
        <v>4.4880000000000004</v>
      </c>
      <c r="W28" s="96">
        <v>3.3</v>
      </c>
      <c r="X28" s="96">
        <f t="shared" si="1"/>
        <v>3.3</v>
      </c>
      <c r="Y28" s="97" t="s">
        <v>171</v>
      </c>
      <c r="Z28" s="154">
        <v>0</v>
      </c>
      <c r="AA28" s="154">
        <v>1017</v>
      </c>
      <c r="AB28" s="154">
        <v>1188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16311750</v>
      </c>
      <c r="AJ28" s="45">
        <f t="shared" si="7"/>
        <v>1206</v>
      </c>
      <c r="AK28" s="48">
        <f>AJ27/V28</f>
        <v>248.66310160427804</v>
      </c>
      <c r="AL28" s="151">
        <v>0</v>
      </c>
      <c r="AM28" s="151">
        <v>1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4</v>
      </c>
      <c r="E29" s="150">
        <f t="shared" si="2"/>
        <v>2.8169014084507045</v>
      </c>
      <c r="F29" s="150">
        <v>2</v>
      </c>
      <c r="G29" s="118">
        <v>73</v>
      </c>
      <c r="H29" s="150">
        <f t="shared" si="0"/>
        <v>51.408450704225352</v>
      </c>
      <c r="I29" s="150">
        <v>72</v>
      </c>
      <c r="J29" s="41" t="s">
        <v>88</v>
      </c>
      <c r="K29" s="41">
        <f t="shared" si="3"/>
        <v>47.887323943661976</v>
      </c>
      <c r="L29" s="42">
        <f t="shared" si="13"/>
        <v>49.295774647887328</v>
      </c>
      <c r="M29" s="41">
        <f t="shared" si="12"/>
        <v>53.521126760563384</v>
      </c>
      <c r="N29" s="43">
        <v>18</v>
      </c>
      <c r="O29" s="44" t="s">
        <v>100</v>
      </c>
      <c r="P29" s="44">
        <v>16.7</v>
      </c>
      <c r="Q29" s="153">
        <v>132</v>
      </c>
      <c r="R29" s="153"/>
      <c r="S29" s="153">
        <v>96883222</v>
      </c>
      <c r="T29" s="45">
        <f t="shared" si="4"/>
        <v>4478</v>
      </c>
      <c r="U29" s="46">
        <f t="shared" si="5"/>
        <v>107.47199999999999</v>
      </c>
      <c r="V29" s="46">
        <f t="shared" si="6"/>
        <v>4.4779999999999998</v>
      </c>
      <c r="W29" s="96">
        <v>2.9</v>
      </c>
      <c r="X29" s="96">
        <f t="shared" si="1"/>
        <v>2.9</v>
      </c>
      <c r="Y29" s="97" t="s">
        <v>171</v>
      </c>
      <c r="Z29" s="154">
        <v>0</v>
      </c>
      <c r="AA29" s="154">
        <v>1015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16312968</v>
      </c>
      <c r="AJ29" s="45">
        <f t="shared" si="7"/>
        <v>1218</v>
      </c>
      <c r="AK29" s="48">
        <f>AJ28/V29</f>
        <v>269.31665922286737</v>
      </c>
      <c r="AL29" s="151">
        <v>0</v>
      </c>
      <c r="AM29" s="151">
        <v>1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1.1399999999999999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4</v>
      </c>
      <c r="E30" s="150">
        <f t="shared" si="2"/>
        <v>2.8169014084507045</v>
      </c>
      <c r="F30" s="150">
        <v>2</v>
      </c>
      <c r="G30" s="118">
        <v>73</v>
      </c>
      <c r="H30" s="150">
        <f t="shared" si="0"/>
        <v>51.408450704225352</v>
      </c>
      <c r="I30" s="150">
        <v>70</v>
      </c>
      <c r="J30" s="41" t="s">
        <v>88</v>
      </c>
      <c r="K30" s="41">
        <f t="shared" si="3"/>
        <v>47.887323943661976</v>
      </c>
      <c r="L30" s="42">
        <f t="shared" si="13"/>
        <v>49.295774647887328</v>
      </c>
      <c r="M30" s="41">
        <f t="shared" si="12"/>
        <v>53.521126760563384</v>
      </c>
      <c r="N30" s="43">
        <v>18</v>
      </c>
      <c r="O30" s="44" t="s">
        <v>100</v>
      </c>
      <c r="P30" s="44">
        <v>16.600000000000001</v>
      </c>
      <c r="Q30" s="153">
        <v>131</v>
      </c>
      <c r="R30" s="153"/>
      <c r="S30" s="153">
        <v>96887094</v>
      </c>
      <c r="T30" s="45">
        <f t="shared" si="4"/>
        <v>3872</v>
      </c>
      <c r="U30" s="46">
        <f t="shared" si="5"/>
        <v>92.927999999999997</v>
      </c>
      <c r="V30" s="46">
        <f t="shared" si="6"/>
        <v>3.8719999999999999</v>
      </c>
      <c r="W30" s="96">
        <v>2.6</v>
      </c>
      <c r="X30" s="96">
        <f t="shared" si="1"/>
        <v>2.6</v>
      </c>
      <c r="Y30" s="97" t="s">
        <v>171</v>
      </c>
      <c r="Z30" s="154">
        <v>0</v>
      </c>
      <c r="AA30" s="154">
        <v>1015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16314030</v>
      </c>
      <c r="AJ30" s="45">
        <f t="shared" si="7"/>
        <v>1062</v>
      </c>
      <c r="AK30" s="48">
        <f t="shared" si="8"/>
        <v>274.27685950413223</v>
      </c>
      <c r="AL30" s="151">
        <v>0</v>
      </c>
      <c r="AM30" s="151">
        <v>1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4</v>
      </c>
      <c r="E31" s="150">
        <f t="shared" si="2"/>
        <v>2.8169014084507045</v>
      </c>
      <c r="F31" s="150">
        <v>1</v>
      </c>
      <c r="G31" s="118">
        <v>73</v>
      </c>
      <c r="H31" s="150">
        <f t="shared" si="0"/>
        <v>51.408450704225352</v>
      </c>
      <c r="I31" s="150">
        <v>70</v>
      </c>
      <c r="J31" s="41" t="s">
        <v>88</v>
      </c>
      <c r="K31" s="41">
        <f t="shared" si="3"/>
        <v>47.887323943661976</v>
      </c>
      <c r="L31" s="42">
        <f t="shared" si="13"/>
        <v>49.295774647887328</v>
      </c>
      <c r="M31" s="41">
        <f t="shared" si="12"/>
        <v>53.521126760563384</v>
      </c>
      <c r="N31" s="43">
        <v>18</v>
      </c>
      <c r="O31" s="44" t="s">
        <v>100</v>
      </c>
      <c r="P31" s="44">
        <v>16.600000000000001</v>
      </c>
      <c r="Q31" s="153">
        <v>129</v>
      </c>
      <c r="R31" s="153"/>
      <c r="S31" s="153">
        <v>96891306</v>
      </c>
      <c r="T31" s="45">
        <f t="shared" si="4"/>
        <v>4212</v>
      </c>
      <c r="U31" s="46">
        <f t="shared" si="5"/>
        <v>101.08799999999999</v>
      </c>
      <c r="V31" s="46">
        <f t="shared" si="6"/>
        <v>4.2119999999999997</v>
      </c>
      <c r="W31" s="96">
        <v>2.2000000000000002</v>
      </c>
      <c r="X31" s="96">
        <f t="shared" si="1"/>
        <v>2.2000000000000002</v>
      </c>
      <c r="Y31" s="97" t="s">
        <v>171</v>
      </c>
      <c r="Z31" s="154">
        <v>0</v>
      </c>
      <c r="AA31" s="154">
        <v>1014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16315196</v>
      </c>
      <c r="AJ31" s="45">
        <f t="shared" si="7"/>
        <v>1166</v>
      </c>
      <c r="AK31" s="48">
        <f t="shared" si="8"/>
        <v>276.82811016144353</v>
      </c>
      <c r="AL31" s="151">
        <v>0</v>
      </c>
      <c r="AM31" s="151">
        <v>1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1</v>
      </c>
      <c r="G32" s="118">
        <v>73</v>
      </c>
      <c r="H32" s="150">
        <f t="shared" si="0"/>
        <v>51.408450704225352</v>
      </c>
      <c r="I32" s="150">
        <v>68</v>
      </c>
      <c r="J32" s="41" t="s">
        <v>88</v>
      </c>
      <c r="K32" s="41">
        <f t="shared" si="3"/>
        <v>47.887323943661976</v>
      </c>
      <c r="L32" s="42">
        <f t="shared" si="13"/>
        <v>49.295774647887328</v>
      </c>
      <c r="M32" s="41">
        <f t="shared" si="12"/>
        <v>53.521126760563384</v>
      </c>
      <c r="N32" s="43">
        <v>18</v>
      </c>
      <c r="O32" s="44" t="s">
        <v>100</v>
      </c>
      <c r="P32" s="44">
        <v>16.100000000000001</v>
      </c>
      <c r="Q32" s="153">
        <v>132</v>
      </c>
      <c r="R32" s="153"/>
      <c r="S32" s="153">
        <v>96895312</v>
      </c>
      <c r="T32" s="45">
        <f t="shared" si="4"/>
        <v>4006</v>
      </c>
      <c r="U32" s="46">
        <f t="shared" si="5"/>
        <v>96.144000000000005</v>
      </c>
      <c r="V32" s="46">
        <f t="shared" si="6"/>
        <v>4.0060000000000002</v>
      </c>
      <c r="W32" s="96">
        <v>1.8</v>
      </c>
      <c r="X32" s="96">
        <f t="shared" si="1"/>
        <v>1.8</v>
      </c>
      <c r="Y32" s="97" t="s">
        <v>171</v>
      </c>
      <c r="Z32" s="154">
        <v>0</v>
      </c>
      <c r="AA32" s="154">
        <v>1015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16316334</v>
      </c>
      <c r="AJ32" s="45">
        <f t="shared" si="7"/>
        <v>1138</v>
      </c>
      <c r="AK32" s="48">
        <f t="shared" si="8"/>
        <v>284.07388916625058</v>
      </c>
      <c r="AL32" s="151">
        <v>0</v>
      </c>
      <c r="AM32" s="151">
        <v>1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74</v>
      </c>
      <c r="H33" s="150">
        <f t="shared" si="0"/>
        <v>52.112676056338032</v>
      </c>
      <c r="I33" s="150">
        <v>70</v>
      </c>
      <c r="J33" s="41" t="s">
        <v>88</v>
      </c>
      <c r="K33" s="41">
        <f t="shared" si="3"/>
        <v>48.591549295774648</v>
      </c>
      <c r="L33" s="42">
        <f t="shared" si="13"/>
        <v>50</v>
      </c>
      <c r="M33" s="41">
        <f t="shared" si="12"/>
        <v>54.225352112676056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96899550</v>
      </c>
      <c r="T33" s="45">
        <f t="shared" si="4"/>
        <v>4238</v>
      </c>
      <c r="U33" s="46">
        <f t="shared" si="5"/>
        <v>101.712</v>
      </c>
      <c r="V33" s="46">
        <f t="shared" si="6"/>
        <v>4.2380000000000004</v>
      </c>
      <c r="W33" s="96">
        <v>1.5</v>
      </c>
      <c r="X33" s="96">
        <f t="shared" si="1"/>
        <v>1.5</v>
      </c>
      <c r="Y33" s="97" t="s">
        <v>171</v>
      </c>
      <c r="Z33" s="154">
        <v>0</v>
      </c>
      <c r="AA33" s="154">
        <v>1003</v>
      </c>
      <c r="AB33" s="154">
        <v>1187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16317517</v>
      </c>
      <c r="AJ33" s="45">
        <f t="shared" si="7"/>
        <v>1183</v>
      </c>
      <c r="AK33" s="48">
        <f t="shared" si="8"/>
        <v>279.14110429447851</v>
      </c>
      <c r="AL33" s="151">
        <v>0</v>
      </c>
      <c r="AM33" s="151">
        <v>1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f>AS33-AS32</f>
        <v>0</v>
      </c>
      <c r="AU33" s="119">
        <v>1.1200000000000001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2</v>
      </c>
      <c r="G34" s="118">
        <v>69</v>
      </c>
      <c r="H34" s="150">
        <f t="shared" si="0"/>
        <v>48.591549295774648</v>
      </c>
      <c r="I34" s="150">
        <v>70</v>
      </c>
      <c r="J34" s="41" t="s">
        <v>88</v>
      </c>
      <c r="K34" s="41">
        <f>L34-(2/1.42)</f>
        <v>43.661971830985919</v>
      </c>
      <c r="L34" s="42">
        <f>(G34-5)/1.42</f>
        <v>45.070422535211272</v>
      </c>
      <c r="M34" s="41">
        <f t="shared" si="12"/>
        <v>49.295774647887328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96903594</v>
      </c>
      <c r="T34" s="45">
        <f t="shared" si="4"/>
        <v>4044</v>
      </c>
      <c r="U34" s="46">
        <f t="shared" si="5"/>
        <v>97.055999999999997</v>
      </c>
      <c r="V34" s="46">
        <f t="shared" si="6"/>
        <v>4.0439999999999996</v>
      </c>
      <c r="W34" s="96">
        <v>2.2000000000000002</v>
      </c>
      <c r="X34" s="96">
        <f t="shared" si="1"/>
        <v>2.2000000000000002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16318618</v>
      </c>
      <c r="AJ34" s="45">
        <f t="shared" si="7"/>
        <v>1101</v>
      </c>
      <c r="AK34" s="48">
        <f t="shared" si="8"/>
        <v>272.25519287833833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3</v>
      </c>
      <c r="G35" s="118">
        <v>73</v>
      </c>
      <c r="H35" s="150">
        <f t="shared" si="0"/>
        <v>51.408450704225352</v>
      </c>
      <c r="I35" s="150">
        <v>71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>
        <v>138</v>
      </c>
      <c r="R35" s="153"/>
      <c r="S35" s="153">
        <v>96907480</v>
      </c>
      <c r="T35" s="45">
        <f t="shared" si="4"/>
        <v>3886</v>
      </c>
      <c r="U35" s="46">
        <f t="shared" si="5"/>
        <v>93.263999999999996</v>
      </c>
      <c r="V35" s="46">
        <f t="shared" si="6"/>
        <v>3.8860000000000001</v>
      </c>
      <c r="W35" s="96">
        <v>3</v>
      </c>
      <c r="X35" s="96">
        <f t="shared" si="1"/>
        <v>3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16319696</v>
      </c>
      <c r="AJ35" s="45">
        <f t="shared" si="7"/>
        <v>1078</v>
      </c>
      <c r="AK35" s="48">
        <f t="shared" si="8"/>
        <v>277.40607308286155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109438</v>
      </c>
      <c r="U36" s="46">
        <f t="shared" si="5"/>
        <v>2626.5120000000002</v>
      </c>
      <c r="V36" s="46">
        <f t="shared" si="6"/>
        <v>109.438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27568</v>
      </c>
      <c r="AK36" s="61">
        <f>$AJ$36/$V36</f>
        <v>251.90518832581003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1.1100000000000001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185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49" t="s">
        <v>186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49" t="s">
        <v>187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15" t="s">
        <v>180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167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188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168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172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174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15" t="s">
        <v>177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 t="s">
        <v>175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 t="s">
        <v>176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"/>
    <protectedRange sqref="R3:W3" name="Range1_16_1_1_1_1_1_1_2_2_2_2_2_2_2_2_2_2_2_2_2_2_2_2_2_2_2_2_2_2_2_1_2_2_2_2_2_2_2_2_2_2_3_2_2_2_2_2_2_2_2_2_2_1_1_1_1_2_2_1_1_1_1_1_1_1_1_1_1_1_1_1_1_3_1_2"/>
    <protectedRange sqref="B49:B50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2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3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8" name="Range2_12_5_1_1_1_2_1_1_1_1_1_1_1_1_1_1_1_2_1_1_1_1_1_1_1_1_1_1_1_1_1_1_1_1_1_1_1_1_1_1_2_1_1_1_1_1_1_1_1_1_1_1_2_1_1_1_1_2_1_1_1_1_1_1_1_1_1_1_1_2_1_1_1_1_1_1_1_1_1_1_1_1_1_1_3_1_1_1_1_2_1_1_1_1_1_1_1_2_1_1_1_1_1_1_1_1_1_1_1_1_1_1_1_1_1_1_1_1_1_1_1_1__5"/>
  </protectedRanges>
  <mergeCells count="41"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R3:W3"/>
    <mergeCell ref="R4:W4"/>
    <mergeCell ref="R5:W5"/>
    <mergeCell ref="B6:C6"/>
    <mergeCell ref="D6:J6"/>
    <mergeCell ref="N6:O6"/>
  </mergeCells>
  <conditionalFormatting sqref="Z12:AG35">
    <cfRule type="containsText" dxfId="482" priority="5" operator="containsText" text="N/A">
      <formula>NOT(ISERROR(SEARCH("N/A",Z12)))</formula>
    </cfRule>
    <cfRule type="cellIs" dxfId="481" priority="17" operator="equal">
      <formula>0</formula>
    </cfRule>
  </conditionalFormatting>
  <conditionalFormatting sqref="Z12:AG35">
    <cfRule type="cellIs" dxfId="480" priority="16" operator="greaterThanOrEqual">
      <formula>1185</formula>
    </cfRule>
  </conditionalFormatting>
  <conditionalFormatting sqref="Z12:AG35">
    <cfRule type="cellIs" dxfId="479" priority="15" operator="between">
      <formula>0.1</formula>
      <formula>1184</formula>
    </cfRule>
  </conditionalFormatting>
  <conditionalFormatting sqref="Z8:Z9 AT12:AT35 AL36:AQ36 AL12:AR35">
    <cfRule type="cellIs" dxfId="478" priority="14" operator="equal">
      <formula>0</formula>
    </cfRule>
  </conditionalFormatting>
  <conditionalFormatting sqref="Z8:Z9 AT12:AT35 AL36:AQ36 AL12:AR35">
    <cfRule type="cellIs" dxfId="477" priority="13" operator="greaterThan">
      <formula>1179</formula>
    </cfRule>
  </conditionalFormatting>
  <conditionalFormatting sqref="Z8:Z9 AT12:AT35 AL36:AQ36 AL12:AR35">
    <cfRule type="cellIs" dxfId="476" priority="12" operator="greaterThan">
      <formula>99</formula>
    </cfRule>
  </conditionalFormatting>
  <conditionalFormatting sqref="Z8:Z9 AT12:AT35 AL36:AQ36 AL12:AR35">
    <cfRule type="cellIs" dxfId="475" priority="11" operator="greaterThan">
      <formula>0.99</formula>
    </cfRule>
  </conditionalFormatting>
  <conditionalFormatting sqref="AD8:AD9">
    <cfRule type="cellIs" dxfId="474" priority="10" operator="equal">
      <formula>0</formula>
    </cfRule>
  </conditionalFormatting>
  <conditionalFormatting sqref="AD8:AD9">
    <cfRule type="cellIs" dxfId="473" priority="9" operator="greaterThan">
      <formula>1179</formula>
    </cfRule>
  </conditionalFormatting>
  <conditionalFormatting sqref="AD8:AD9">
    <cfRule type="cellIs" dxfId="472" priority="8" operator="greaterThan">
      <formula>99</formula>
    </cfRule>
  </conditionalFormatting>
  <conditionalFormatting sqref="AD8:AD9">
    <cfRule type="cellIs" dxfId="471" priority="7" operator="greaterThan">
      <formula>0.99</formula>
    </cfRule>
  </conditionalFormatting>
  <conditionalFormatting sqref="AK12:AK35">
    <cfRule type="cellIs" dxfId="470" priority="6" operator="greaterThan">
      <formula>$AK$8</formula>
    </cfRule>
  </conditionalFormatting>
  <conditionalFormatting sqref="AS12:AS35">
    <cfRule type="containsText" dxfId="469" priority="1" operator="containsText" text="N/A">
      <formula>NOT(ISERROR(SEARCH("N/A",AS12)))</formula>
    </cfRule>
    <cfRule type="cellIs" dxfId="468" priority="4" operator="equal">
      <formula>0</formula>
    </cfRule>
  </conditionalFormatting>
  <conditionalFormatting sqref="AS12:AS35">
    <cfRule type="cellIs" dxfId="467" priority="3" operator="greaterThanOrEqual">
      <formula>1185</formula>
    </cfRule>
  </conditionalFormatting>
  <conditionalFormatting sqref="AS12:AS35">
    <cfRule type="cellIs" dxfId="466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10" zoomScaleNormal="100" workbookViewId="0">
      <selection activeCell="R5" sqref="R5:W5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158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3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183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183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43256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27542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184"/>
      <c r="C9" s="185"/>
      <c r="D9" s="186"/>
      <c r="E9" s="187"/>
      <c r="F9" s="187"/>
      <c r="G9" s="187"/>
      <c r="H9" s="187"/>
      <c r="I9" s="188"/>
      <c r="J9" s="121"/>
      <c r="K9" s="186"/>
      <c r="L9" s="187"/>
      <c r="M9" s="188"/>
      <c r="N9" s="29"/>
      <c r="O9" s="29"/>
      <c r="P9" s="29"/>
      <c r="Q9" s="121"/>
      <c r="R9" s="121"/>
      <c r="S9" s="121"/>
      <c r="T9" s="122"/>
      <c r="U9" s="123"/>
      <c r="V9" s="124"/>
      <c r="W9" s="186"/>
      <c r="X9" s="188"/>
      <c r="Y9" s="30"/>
      <c r="Z9" s="189"/>
      <c r="AA9" s="125"/>
      <c r="AB9" s="126"/>
      <c r="AC9" s="126"/>
      <c r="AD9" s="125"/>
      <c r="AE9" s="125"/>
      <c r="AF9" s="127"/>
      <c r="AG9" s="19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4" t="s">
        <v>51</v>
      </c>
      <c r="X10" s="194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2" t="s">
        <v>55</v>
      </c>
      <c r="AI10" s="192" t="s">
        <v>56</v>
      </c>
      <c r="AJ10" s="213" t="s">
        <v>57</v>
      </c>
      <c r="AK10" s="228" t="s">
        <v>58</v>
      </c>
      <c r="AL10" s="194" t="s">
        <v>59</v>
      </c>
      <c r="AM10" s="194" t="s">
        <v>60</v>
      </c>
      <c r="AN10" s="194" t="s">
        <v>61</v>
      </c>
      <c r="AO10" s="194" t="s">
        <v>62</v>
      </c>
      <c r="AP10" s="194" t="s">
        <v>63</v>
      </c>
      <c r="AQ10" s="194" t="s">
        <v>125</v>
      </c>
      <c r="AR10" s="194" t="s">
        <v>64</v>
      </c>
      <c r="AS10" s="194" t="s">
        <v>65</v>
      </c>
      <c r="AT10" s="230" t="s">
        <v>66</v>
      </c>
      <c r="AU10" s="194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4" t="s">
        <v>72</v>
      </c>
      <c r="C11" s="194" t="s">
        <v>73</v>
      </c>
      <c r="D11" s="194" t="s">
        <v>74</v>
      </c>
      <c r="E11" s="194" t="s">
        <v>75</v>
      </c>
      <c r="F11" s="194" t="s">
        <v>128</v>
      </c>
      <c r="G11" s="194" t="s">
        <v>74</v>
      </c>
      <c r="H11" s="194" t="s">
        <v>75</v>
      </c>
      <c r="I11" s="194" t="s">
        <v>128</v>
      </c>
      <c r="J11" s="240"/>
      <c r="K11" s="194" t="s">
        <v>75</v>
      </c>
      <c r="L11" s="194" t="s">
        <v>75</v>
      </c>
      <c r="M11" s="194" t="s">
        <v>75</v>
      </c>
      <c r="N11" s="28" t="s">
        <v>29</v>
      </c>
      <c r="O11" s="242"/>
      <c r="P11" s="28" t="s">
        <v>29</v>
      </c>
      <c r="Q11" s="231"/>
      <c r="R11" s="231"/>
      <c r="S11" s="1">
        <f>'JUN 4'!S35</f>
        <v>96907480</v>
      </c>
      <c r="T11" s="221"/>
      <c r="U11" s="222"/>
      <c r="V11" s="223"/>
      <c r="W11" s="194" t="s">
        <v>75</v>
      </c>
      <c r="X11" s="194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4'!AI35</f>
        <v>16319696</v>
      </c>
      <c r="AJ11" s="213"/>
      <c r="AK11" s="229"/>
      <c r="AL11" s="194" t="s">
        <v>84</v>
      </c>
      <c r="AM11" s="194" t="s">
        <v>84</v>
      </c>
      <c r="AN11" s="194" t="s">
        <v>84</v>
      </c>
      <c r="AO11" s="194" t="s">
        <v>84</v>
      </c>
      <c r="AP11" s="194" t="s">
        <v>84</v>
      </c>
      <c r="AQ11" s="194" t="s">
        <v>84</v>
      </c>
      <c r="AR11" s="194" t="s">
        <v>84</v>
      </c>
      <c r="AS11" s="1"/>
      <c r="AT11" s="231"/>
      <c r="AU11" s="191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70</v>
      </c>
      <c r="H12" s="150">
        <f t="shared" ref="H12:H35" si="0">G12/1.42</f>
        <v>49.295774647887328</v>
      </c>
      <c r="I12" s="150">
        <v>70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96911607</v>
      </c>
      <c r="T12" s="45">
        <f>IF(ISBLANK(S12),"-",S12-S11)</f>
        <v>4127</v>
      </c>
      <c r="U12" s="46">
        <f>T12*24/1000</f>
        <v>99.048000000000002</v>
      </c>
      <c r="V12" s="46">
        <f>T12/1000</f>
        <v>4.1269999999999998</v>
      </c>
      <c r="W12" s="96">
        <v>4.2</v>
      </c>
      <c r="X12" s="96">
        <f t="shared" ref="X12:X35" si="1">W12</f>
        <v>4.2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16320822</v>
      </c>
      <c r="AJ12" s="45">
        <f>IF(ISBLANK(AI12),"-",AI12-AI11)</f>
        <v>1126</v>
      </c>
      <c r="AK12" s="48">
        <f>AJ12/V12</f>
        <v>272.8374121637994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72</v>
      </c>
      <c r="H13" s="150">
        <f t="shared" si="0"/>
        <v>50.70422535211268</v>
      </c>
      <c r="I13" s="150">
        <v>71</v>
      </c>
      <c r="J13" s="41" t="s">
        <v>88</v>
      </c>
      <c r="K13" s="41">
        <f t="shared" ref="K13:K35" si="3">L13-(2/1.42)</f>
        <v>45.774647887323944</v>
      </c>
      <c r="L13" s="42">
        <f>(G13-5)/1.42</f>
        <v>47.183098591549296</v>
      </c>
      <c r="M13" s="41">
        <f>L13+(6/1.42)</f>
        <v>51.408450704225352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96915497</v>
      </c>
      <c r="T13" s="45">
        <f t="shared" ref="T13:T35" si="4">IF(ISBLANK(S13),"-",S13-S12)</f>
        <v>3890</v>
      </c>
      <c r="U13" s="46">
        <f t="shared" ref="U13:U36" si="5">T13*24/1000</f>
        <v>93.36</v>
      </c>
      <c r="V13" s="46">
        <f t="shared" ref="V13:V36" si="6">T13/1000</f>
        <v>3.89</v>
      </c>
      <c r="W13" s="96">
        <v>5.4</v>
      </c>
      <c r="X13" s="96">
        <f t="shared" si="1"/>
        <v>5.4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16321900</v>
      </c>
      <c r="AJ13" s="45">
        <f t="shared" ref="AJ13:AJ35" si="7">IF(ISBLANK(AI13),"-",AI13-AI12)</f>
        <v>1078</v>
      </c>
      <c r="AK13" s="48">
        <f t="shared" ref="AK13:AK35" si="8">AJ13/V13</f>
        <v>277.12082262210794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1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6</v>
      </c>
      <c r="G14" s="118">
        <v>70</v>
      </c>
      <c r="H14" s="150">
        <f t="shared" si="0"/>
        <v>49.295774647887328</v>
      </c>
      <c r="I14" s="150">
        <v>71</v>
      </c>
      <c r="J14" s="41" t="s">
        <v>88</v>
      </c>
      <c r="K14" s="41">
        <f t="shared" si="3"/>
        <v>44.366197183098592</v>
      </c>
      <c r="L14" s="42">
        <f>(G14-5)/1.42</f>
        <v>45.774647887323944</v>
      </c>
      <c r="M14" s="41">
        <f>L14+(6/1.42)</f>
        <v>50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96919540</v>
      </c>
      <c r="T14" s="45">
        <f>IF(ISBLANK(S14),"-",S14-S13)</f>
        <v>4043</v>
      </c>
      <c r="U14" s="46">
        <f t="shared" si="5"/>
        <v>97.031999999999996</v>
      </c>
      <c r="V14" s="46">
        <f t="shared" si="6"/>
        <v>4.0430000000000001</v>
      </c>
      <c r="W14" s="96">
        <v>6.8</v>
      </c>
      <c r="X14" s="96">
        <f t="shared" si="1"/>
        <v>6.8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16323017</v>
      </c>
      <c r="AJ14" s="45">
        <f t="shared" si="7"/>
        <v>1117</v>
      </c>
      <c r="AK14" s="48">
        <f t="shared" si="8"/>
        <v>276.27999010635665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69</v>
      </c>
      <c r="H15" s="150">
        <f t="shared" si="0"/>
        <v>48.591549295774648</v>
      </c>
      <c r="I15" s="150">
        <v>70</v>
      </c>
      <c r="J15" s="41" t="s">
        <v>88</v>
      </c>
      <c r="K15" s="41">
        <f t="shared" si="3"/>
        <v>43.661971830985919</v>
      </c>
      <c r="L15" s="42">
        <f>(G15-5)/1.42</f>
        <v>45.070422535211272</v>
      </c>
      <c r="M15" s="41">
        <f>L15+(6/1.42)</f>
        <v>49.295774647887328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96923510</v>
      </c>
      <c r="T15" s="45">
        <f t="shared" si="4"/>
        <v>3970</v>
      </c>
      <c r="U15" s="46">
        <f t="shared" si="5"/>
        <v>95.28</v>
      </c>
      <c r="V15" s="46">
        <f t="shared" si="6"/>
        <v>3.97</v>
      </c>
      <c r="W15" s="96">
        <v>8.6999999999999993</v>
      </c>
      <c r="X15" s="96">
        <f t="shared" si="1"/>
        <v>8.6999999999999993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16324170</v>
      </c>
      <c r="AJ15" s="45">
        <f t="shared" si="7"/>
        <v>1153</v>
      </c>
      <c r="AK15" s="48">
        <f t="shared" si="8"/>
        <v>290.42821158690174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8</v>
      </c>
      <c r="G16" s="118">
        <v>76</v>
      </c>
      <c r="H16" s="150">
        <f t="shared" si="0"/>
        <v>53.521126760563384</v>
      </c>
      <c r="I16" s="150">
        <v>78</v>
      </c>
      <c r="J16" s="41" t="s">
        <v>88</v>
      </c>
      <c r="K16" s="41">
        <f t="shared" si="3"/>
        <v>48.591549295774648</v>
      </c>
      <c r="L16" s="42">
        <f>(G16-5)/1.42</f>
        <v>50</v>
      </c>
      <c r="M16" s="41">
        <f>L16+(6/1.42)</f>
        <v>54.225352112676056</v>
      </c>
      <c r="N16" s="43">
        <v>18</v>
      </c>
      <c r="O16" s="44" t="s">
        <v>89</v>
      </c>
      <c r="P16" s="44">
        <v>13.1</v>
      </c>
      <c r="Q16" s="153">
        <v>128</v>
      </c>
      <c r="R16" s="153"/>
      <c r="S16" s="153">
        <v>96928218</v>
      </c>
      <c r="T16" s="45">
        <f t="shared" si="4"/>
        <v>4708</v>
      </c>
      <c r="U16" s="46">
        <f t="shared" si="5"/>
        <v>112.992</v>
      </c>
      <c r="V16" s="46">
        <f t="shared" si="6"/>
        <v>4.7080000000000002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16325233</v>
      </c>
      <c r="AJ16" s="45">
        <f t="shared" si="7"/>
        <v>1063</v>
      </c>
      <c r="AK16" s="48">
        <f t="shared" si="8"/>
        <v>225.78589634664399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4</v>
      </c>
      <c r="E17" s="150">
        <f t="shared" si="2"/>
        <v>2.8169014084507045</v>
      </c>
      <c r="F17" s="150">
        <v>8</v>
      </c>
      <c r="G17" s="118">
        <v>75</v>
      </c>
      <c r="H17" s="150">
        <f t="shared" si="0"/>
        <v>52.816901408450704</v>
      </c>
      <c r="I17" s="150">
        <v>78</v>
      </c>
      <c r="J17" s="41" t="s">
        <v>88</v>
      </c>
      <c r="K17" s="41">
        <f t="shared" si="3"/>
        <v>51.408450704225352</v>
      </c>
      <c r="L17" s="42">
        <f t="shared" ref="L17:L26" si="10">G17/1.42</f>
        <v>52.816901408450704</v>
      </c>
      <c r="M17" s="41">
        <f>L17+1.42</f>
        <v>54.236901408450706</v>
      </c>
      <c r="N17" s="43">
        <v>19</v>
      </c>
      <c r="O17" s="44" t="s">
        <v>100</v>
      </c>
      <c r="P17" s="44">
        <v>13.1</v>
      </c>
      <c r="Q17" s="153">
        <v>140</v>
      </c>
      <c r="R17" s="153"/>
      <c r="S17" s="153">
        <v>96934014</v>
      </c>
      <c r="T17" s="45">
        <f t="shared" si="4"/>
        <v>5796</v>
      </c>
      <c r="U17" s="46">
        <f t="shared" si="5"/>
        <v>139.10400000000001</v>
      </c>
      <c r="V17" s="46">
        <f t="shared" si="6"/>
        <v>5.7960000000000003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16326344</v>
      </c>
      <c r="AJ17" s="45">
        <f t="shared" si="7"/>
        <v>1111</v>
      </c>
      <c r="AK17" s="48">
        <f t="shared" si="8"/>
        <v>191.68391994478949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9"/>
        <v>0</v>
      </c>
      <c r="AU17" s="119">
        <v>0.98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4</v>
      </c>
      <c r="E18" s="150">
        <f t="shared" si="2"/>
        <v>2.8169014084507045</v>
      </c>
      <c r="F18" s="150">
        <v>8</v>
      </c>
      <c r="G18" s="118">
        <v>78</v>
      </c>
      <c r="H18" s="150">
        <f t="shared" si="0"/>
        <v>54.929577464788736</v>
      </c>
      <c r="I18" s="150">
        <v>78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132</v>
      </c>
      <c r="R18" s="153"/>
      <c r="S18" s="153">
        <v>96940230</v>
      </c>
      <c r="T18" s="45">
        <f t="shared" si="4"/>
        <v>6216</v>
      </c>
      <c r="U18" s="46">
        <f t="shared" si="5"/>
        <v>149.184</v>
      </c>
      <c r="V18" s="46">
        <f t="shared" si="6"/>
        <v>6.2160000000000002</v>
      </c>
      <c r="W18" s="96">
        <v>9</v>
      </c>
      <c r="X18" s="96">
        <f t="shared" si="1"/>
        <v>9</v>
      </c>
      <c r="Y18" s="97" t="s">
        <v>171</v>
      </c>
      <c r="Z18" s="154">
        <v>1017</v>
      </c>
      <c r="AA18" s="154">
        <v>0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16327600</v>
      </c>
      <c r="AJ18" s="45">
        <f t="shared" si="7"/>
        <v>1256</v>
      </c>
      <c r="AK18" s="48">
        <f t="shared" si="8"/>
        <v>202.05920205920205</v>
      </c>
      <c r="AL18" s="151">
        <v>1</v>
      </c>
      <c r="AM18" s="151">
        <v>0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4</v>
      </c>
      <c r="E19" s="150">
        <f t="shared" si="2"/>
        <v>2.8169014084507045</v>
      </c>
      <c r="F19" s="150">
        <v>7</v>
      </c>
      <c r="G19" s="118">
        <v>76</v>
      </c>
      <c r="H19" s="150">
        <f t="shared" si="0"/>
        <v>53.521126760563384</v>
      </c>
      <c r="I19" s="150">
        <v>75</v>
      </c>
      <c r="J19" s="41" t="s">
        <v>88</v>
      </c>
      <c r="K19" s="41">
        <f t="shared" si="3"/>
        <v>52.112676056338032</v>
      </c>
      <c r="L19" s="42">
        <f t="shared" si="10"/>
        <v>53.521126760563384</v>
      </c>
      <c r="M19" s="41">
        <f t="shared" ref="M19:M23" si="11">L19+1.42</f>
        <v>54.941126760563385</v>
      </c>
      <c r="N19" s="43">
        <v>19</v>
      </c>
      <c r="O19" s="44" t="s">
        <v>100</v>
      </c>
      <c r="P19" s="44">
        <v>17.3</v>
      </c>
      <c r="Q19" s="153">
        <v>130</v>
      </c>
      <c r="R19" s="153"/>
      <c r="S19" s="153">
        <v>96944754</v>
      </c>
      <c r="T19" s="45">
        <f t="shared" si="4"/>
        <v>4524</v>
      </c>
      <c r="U19" s="46">
        <f>T19*24/1000</f>
        <v>108.57599999999999</v>
      </c>
      <c r="V19" s="46">
        <f t="shared" si="6"/>
        <v>4.524</v>
      </c>
      <c r="W19" s="96">
        <v>8.5</v>
      </c>
      <c r="X19" s="96">
        <f t="shared" si="1"/>
        <v>8.5</v>
      </c>
      <c r="Y19" s="97" t="s">
        <v>171</v>
      </c>
      <c r="Z19" s="154">
        <v>1017</v>
      </c>
      <c r="AA19" s="154">
        <v>0</v>
      </c>
      <c r="AB19" s="154">
        <v>1186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16328674</v>
      </c>
      <c r="AJ19" s="45">
        <f t="shared" si="7"/>
        <v>1074</v>
      </c>
      <c r="AK19" s="48">
        <f t="shared" si="8"/>
        <v>237.40053050397879</v>
      </c>
      <c r="AL19" s="151">
        <v>1</v>
      </c>
      <c r="AM19" s="151">
        <v>0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4</v>
      </c>
      <c r="E20" s="150">
        <f t="shared" si="2"/>
        <v>2.8169014084507045</v>
      </c>
      <c r="F20" s="150">
        <v>7</v>
      </c>
      <c r="G20" s="118">
        <v>75</v>
      </c>
      <c r="H20" s="150">
        <f t="shared" si="0"/>
        <v>52.816901408450704</v>
      </c>
      <c r="I20" s="150">
        <v>75</v>
      </c>
      <c r="J20" s="41" t="s">
        <v>88</v>
      </c>
      <c r="K20" s="41">
        <f t="shared" si="3"/>
        <v>51.408450704225352</v>
      </c>
      <c r="L20" s="42">
        <f t="shared" si="10"/>
        <v>52.816901408450704</v>
      </c>
      <c r="M20" s="41">
        <f t="shared" si="11"/>
        <v>54.236901408450706</v>
      </c>
      <c r="N20" s="43">
        <v>19</v>
      </c>
      <c r="O20" s="44" t="s">
        <v>100</v>
      </c>
      <c r="P20" s="44">
        <v>18.399999999999999</v>
      </c>
      <c r="Q20" s="153">
        <v>132</v>
      </c>
      <c r="R20" s="153"/>
      <c r="S20" s="153">
        <v>96949346</v>
      </c>
      <c r="T20" s="45">
        <f t="shared" si="4"/>
        <v>4592</v>
      </c>
      <c r="U20" s="46">
        <f t="shared" si="5"/>
        <v>110.208</v>
      </c>
      <c r="V20" s="46">
        <f t="shared" si="6"/>
        <v>4.5919999999999996</v>
      </c>
      <c r="W20" s="96">
        <v>7.9</v>
      </c>
      <c r="X20" s="96">
        <f t="shared" si="1"/>
        <v>7.9</v>
      </c>
      <c r="Y20" s="97" t="s">
        <v>171</v>
      </c>
      <c r="Z20" s="154">
        <v>1017</v>
      </c>
      <c r="AA20" s="154">
        <v>0</v>
      </c>
      <c r="AB20" s="154">
        <v>1187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16329834</v>
      </c>
      <c r="AJ20" s="45">
        <f t="shared" si="7"/>
        <v>1160</v>
      </c>
      <c r="AK20" s="48">
        <f t="shared" si="8"/>
        <v>252.61324041811849</v>
      </c>
      <c r="AL20" s="151">
        <v>1</v>
      </c>
      <c r="AM20" s="151">
        <v>0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4</v>
      </c>
      <c r="E21" s="150">
        <f t="shared" si="2"/>
        <v>2.8169014084507045</v>
      </c>
      <c r="F21" s="150">
        <v>6</v>
      </c>
      <c r="G21" s="118">
        <v>75</v>
      </c>
      <c r="H21" s="150">
        <f t="shared" si="0"/>
        <v>52.816901408450704</v>
      </c>
      <c r="I21" s="150">
        <v>74</v>
      </c>
      <c r="J21" s="41" t="s">
        <v>88</v>
      </c>
      <c r="K21" s="41">
        <f t="shared" si="3"/>
        <v>51.408450704225352</v>
      </c>
      <c r="L21" s="42">
        <f t="shared" si="10"/>
        <v>52.816901408450704</v>
      </c>
      <c r="M21" s="41">
        <f t="shared" si="11"/>
        <v>54.236901408450706</v>
      </c>
      <c r="N21" s="43">
        <v>19</v>
      </c>
      <c r="O21" s="44" t="s">
        <v>100</v>
      </c>
      <c r="P21" s="44">
        <v>17.7</v>
      </c>
      <c r="Q21" s="153">
        <v>131</v>
      </c>
      <c r="R21" s="153"/>
      <c r="S21" s="153">
        <v>96953948</v>
      </c>
      <c r="T21" s="45">
        <f t="shared" si="4"/>
        <v>4602</v>
      </c>
      <c r="U21" s="46">
        <f t="shared" si="5"/>
        <v>110.44799999999999</v>
      </c>
      <c r="V21" s="46">
        <f t="shared" si="6"/>
        <v>4.6020000000000003</v>
      </c>
      <c r="W21" s="96">
        <v>7.3</v>
      </c>
      <c r="X21" s="96">
        <f t="shared" si="1"/>
        <v>7.3</v>
      </c>
      <c r="Y21" s="97" t="s">
        <v>171</v>
      </c>
      <c r="Z21" s="154">
        <v>1016</v>
      </c>
      <c r="AA21" s="154">
        <v>0</v>
      </c>
      <c r="AB21" s="154">
        <v>1186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16331046</v>
      </c>
      <c r="AJ21" s="45">
        <f t="shared" si="7"/>
        <v>1212</v>
      </c>
      <c r="AK21" s="48">
        <f t="shared" si="8"/>
        <v>263.36375488917861</v>
      </c>
      <c r="AL21" s="151">
        <v>1</v>
      </c>
      <c r="AM21" s="151">
        <v>0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1.06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4</v>
      </c>
      <c r="E22" s="150">
        <f t="shared" si="2"/>
        <v>2.8169014084507045</v>
      </c>
      <c r="F22" s="150">
        <v>6</v>
      </c>
      <c r="G22" s="118">
        <v>74</v>
      </c>
      <c r="H22" s="150">
        <f t="shared" si="0"/>
        <v>52.112676056338032</v>
      </c>
      <c r="I22" s="150">
        <v>74</v>
      </c>
      <c r="J22" s="41" t="s">
        <v>88</v>
      </c>
      <c r="K22" s="41">
        <f t="shared" si="3"/>
        <v>50.70422535211268</v>
      </c>
      <c r="L22" s="42">
        <f t="shared" si="10"/>
        <v>52.112676056338032</v>
      </c>
      <c r="M22" s="41">
        <f t="shared" si="11"/>
        <v>53.532676056338033</v>
      </c>
      <c r="N22" s="43">
        <v>19</v>
      </c>
      <c r="O22" s="44" t="s">
        <v>100</v>
      </c>
      <c r="P22" s="44">
        <v>17.7</v>
      </c>
      <c r="Q22" s="153">
        <v>132</v>
      </c>
      <c r="R22" s="153"/>
      <c r="S22" s="153">
        <v>96958264</v>
      </c>
      <c r="T22" s="45">
        <f t="shared" si="4"/>
        <v>4316</v>
      </c>
      <c r="U22" s="46">
        <f t="shared" si="5"/>
        <v>103.584</v>
      </c>
      <c r="V22" s="46">
        <f t="shared" si="6"/>
        <v>4.3159999999999998</v>
      </c>
      <c r="W22" s="96">
        <v>6.7</v>
      </c>
      <c r="X22" s="96">
        <f>W22</f>
        <v>6.7</v>
      </c>
      <c r="Y22" s="97" t="s">
        <v>171</v>
      </c>
      <c r="Z22" s="154">
        <v>1017</v>
      </c>
      <c r="AA22" s="154">
        <v>0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16332222</v>
      </c>
      <c r="AJ22" s="45">
        <f t="shared" si="7"/>
        <v>1176</v>
      </c>
      <c r="AK22" s="48">
        <f t="shared" si="8"/>
        <v>272.47451343836889</v>
      </c>
      <c r="AL22" s="151">
        <v>1</v>
      </c>
      <c r="AM22" s="151">
        <v>0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4</v>
      </c>
      <c r="E23" s="150">
        <f t="shared" si="2"/>
        <v>2.8169014084507045</v>
      </c>
      <c r="F23" s="150">
        <v>5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>
        <v>128</v>
      </c>
      <c r="R23" s="153"/>
      <c r="S23" s="153">
        <v>96962644</v>
      </c>
      <c r="T23" s="45">
        <f t="shared" si="4"/>
        <v>4380</v>
      </c>
      <c r="U23" s="46">
        <f>T23*24/1000</f>
        <v>105.12</v>
      </c>
      <c r="V23" s="46">
        <f t="shared" si="6"/>
        <v>4.38</v>
      </c>
      <c r="W23" s="96">
        <v>6.2</v>
      </c>
      <c r="X23" s="96">
        <f t="shared" si="1"/>
        <v>6.2</v>
      </c>
      <c r="Y23" s="97" t="s">
        <v>171</v>
      </c>
      <c r="Z23" s="154">
        <v>1017</v>
      </c>
      <c r="AA23" s="154">
        <v>0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16333414</v>
      </c>
      <c r="AJ23" s="45">
        <f t="shared" si="7"/>
        <v>1192</v>
      </c>
      <c r="AK23" s="48">
        <f t="shared" si="8"/>
        <v>272.14611872146122</v>
      </c>
      <c r="AL23" s="151">
        <v>1</v>
      </c>
      <c r="AM23" s="151">
        <v>0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4</v>
      </c>
      <c r="E24" s="150">
        <f t="shared" si="2"/>
        <v>2.8169014084507045</v>
      </c>
      <c r="F24" s="150">
        <v>5</v>
      </c>
      <c r="G24" s="118">
        <v>74</v>
      </c>
      <c r="H24" s="150">
        <f t="shared" si="0"/>
        <v>52.112676056338032</v>
      </c>
      <c r="I24" s="150">
        <v>72</v>
      </c>
      <c r="J24" s="41" t="s">
        <v>88</v>
      </c>
      <c r="K24" s="41">
        <f t="shared" si="3"/>
        <v>50.70422535211268</v>
      </c>
      <c r="L24" s="42">
        <f t="shared" si="10"/>
        <v>52.112676056338032</v>
      </c>
      <c r="M24" s="41">
        <f>L24+(6/1.42)</f>
        <v>56.338028169014088</v>
      </c>
      <c r="N24" s="43">
        <v>19</v>
      </c>
      <c r="O24" s="44" t="s">
        <v>100</v>
      </c>
      <c r="P24" s="44">
        <v>17.5</v>
      </c>
      <c r="Q24" s="153">
        <v>129</v>
      </c>
      <c r="R24" s="153"/>
      <c r="S24" s="153">
        <v>96966676</v>
      </c>
      <c r="T24" s="45">
        <f t="shared" si="4"/>
        <v>4032</v>
      </c>
      <c r="U24" s="46">
        <f>T24*24/1000</f>
        <v>96.768000000000001</v>
      </c>
      <c r="V24" s="46">
        <f t="shared" si="6"/>
        <v>4.032</v>
      </c>
      <c r="W24" s="96">
        <v>5.7</v>
      </c>
      <c r="X24" s="96">
        <f t="shared" si="1"/>
        <v>5.7</v>
      </c>
      <c r="Y24" s="97" t="s">
        <v>171</v>
      </c>
      <c r="Z24" s="154">
        <v>1016</v>
      </c>
      <c r="AA24" s="154">
        <v>0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16334552</v>
      </c>
      <c r="AJ24" s="45">
        <f t="shared" si="7"/>
        <v>1138</v>
      </c>
      <c r="AK24" s="48">
        <f t="shared" si="8"/>
        <v>282.24206349206349</v>
      </c>
      <c r="AL24" s="151">
        <v>1</v>
      </c>
      <c r="AM24" s="151">
        <v>0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4</v>
      </c>
      <c r="G25" s="118">
        <v>75</v>
      </c>
      <c r="H25" s="150">
        <f t="shared" si="0"/>
        <v>52.816901408450704</v>
      </c>
      <c r="I25" s="150">
        <v>72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>
        <v>128</v>
      </c>
      <c r="R25" s="153"/>
      <c r="S25" s="153">
        <v>96970898</v>
      </c>
      <c r="T25" s="45">
        <f t="shared" si="4"/>
        <v>4222</v>
      </c>
      <c r="U25" s="46">
        <f t="shared" si="5"/>
        <v>101.328</v>
      </c>
      <c r="V25" s="46">
        <f t="shared" si="6"/>
        <v>4.2220000000000004</v>
      </c>
      <c r="W25" s="96">
        <v>5.2</v>
      </c>
      <c r="X25" s="96">
        <f t="shared" si="1"/>
        <v>5.2</v>
      </c>
      <c r="Y25" s="97" t="s">
        <v>171</v>
      </c>
      <c r="Z25" s="154">
        <v>1018</v>
      </c>
      <c r="AA25" s="154">
        <v>0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16335724</v>
      </c>
      <c r="AJ25" s="45">
        <f t="shared" si="7"/>
        <v>1172</v>
      </c>
      <c r="AK25" s="48">
        <f t="shared" si="8"/>
        <v>277.59355755566082</v>
      </c>
      <c r="AL25" s="151">
        <v>1</v>
      </c>
      <c r="AM25" s="151">
        <v>0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9"/>
        <v>0</v>
      </c>
      <c r="AU25" s="119">
        <v>1.05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4</v>
      </c>
      <c r="G26" s="118">
        <v>75</v>
      </c>
      <c r="H26" s="150">
        <f t="shared" si="0"/>
        <v>52.816901408450704</v>
      </c>
      <c r="I26" s="150">
        <v>72</v>
      </c>
      <c r="J26" s="41" t="s">
        <v>88</v>
      </c>
      <c r="K26" s="41">
        <f t="shared" si="3"/>
        <v>51.408450704225352</v>
      </c>
      <c r="L26" s="42">
        <f t="shared" si="10"/>
        <v>52.816901408450704</v>
      </c>
      <c r="M26" s="41">
        <f t="shared" si="12"/>
        <v>57.04225352112676</v>
      </c>
      <c r="N26" s="43">
        <v>18</v>
      </c>
      <c r="O26" s="44" t="s">
        <v>100</v>
      </c>
      <c r="P26" s="44">
        <v>16.899999999999999</v>
      </c>
      <c r="Q26" s="153">
        <v>128</v>
      </c>
      <c r="R26" s="153"/>
      <c r="S26" s="153">
        <v>96975178</v>
      </c>
      <c r="T26" s="45">
        <f t="shared" si="4"/>
        <v>4280</v>
      </c>
      <c r="U26" s="46">
        <f t="shared" si="5"/>
        <v>102.72</v>
      </c>
      <c r="V26" s="46">
        <f t="shared" si="6"/>
        <v>4.28</v>
      </c>
      <c r="W26" s="96">
        <v>4.7</v>
      </c>
      <c r="X26" s="96">
        <f t="shared" si="1"/>
        <v>4.7</v>
      </c>
      <c r="Y26" s="97" t="s">
        <v>171</v>
      </c>
      <c r="Z26" s="154">
        <v>1016</v>
      </c>
      <c r="AA26" s="154">
        <v>0</v>
      </c>
      <c r="AB26" s="154">
        <v>1186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16336888</v>
      </c>
      <c r="AJ26" s="45">
        <f t="shared" si="7"/>
        <v>1164</v>
      </c>
      <c r="AK26" s="48">
        <f t="shared" si="8"/>
        <v>271.96261682242988</v>
      </c>
      <c r="AL26" s="151">
        <v>1</v>
      </c>
      <c r="AM26" s="151">
        <v>0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4</v>
      </c>
      <c r="E27" s="150">
        <f t="shared" si="2"/>
        <v>2.8169014084507045</v>
      </c>
      <c r="F27" s="150">
        <v>4</v>
      </c>
      <c r="G27" s="118">
        <v>75</v>
      </c>
      <c r="H27" s="150">
        <f t="shared" si="0"/>
        <v>52.816901408450704</v>
      </c>
      <c r="I27" s="150">
        <v>72</v>
      </c>
      <c r="J27" s="41" t="s">
        <v>88</v>
      </c>
      <c r="K27" s="41">
        <f t="shared" si="3"/>
        <v>49.295774647887328</v>
      </c>
      <c r="L27" s="42">
        <f>(G27-3)/1.42</f>
        <v>50.70422535211268</v>
      </c>
      <c r="M27" s="41">
        <f t="shared" si="12"/>
        <v>54.929577464788736</v>
      </c>
      <c r="N27" s="43">
        <v>18</v>
      </c>
      <c r="O27" s="44" t="s">
        <v>100</v>
      </c>
      <c r="P27" s="44">
        <v>16.7</v>
      </c>
      <c r="Q27" s="153">
        <v>132</v>
      </c>
      <c r="R27" s="153"/>
      <c r="S27" s="153">
        <v>96979696</v>
      </c>
      <c r="T27" s="45">
        <f t="shared" si="4"/>
        <v>4518</v>
      </c>
      <c r="U27" s="46">
        <f t="shared" si="5"/>
        <v>108.432</v>
      </c>
      <c r="V27" s="46">
        <f t="shared" si="6"/>
        <v>4.5179999999999998</v>
      </c>
      <c r="W27" s="96">
        <v>4.3</v>
      </c>
      <c r="X27" s="96">
        <f t="shared" si="1"/>
        <v>4.3</v>
      </c>
      <c r="Y27" s="97" t="s">
        <v>171</v>
      </c>
      <c r="Z27" s="154">
        <v>1015</v>
      </c>
      <c r="AA27" s="154">
        <v>0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16338070</v>
      </c>
      <c r="AJ27" s="45">
        <f>IF(ISBLANK(AI27),"-",AI27-AI26)</f>
        <v>1182</v>
      </c>
      <c r="AK27" s="48">
        <f t="shared" si="8"/>
        <v>261.62018592297477</v>
      </c>
      <c r="AL27" s="151">
        <v>1</v>
      </c>
      <c r="AM27" s="151">
        <v>0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3</v>
      </c>
      <c r="G28" s="118">
        <v>74</v>
      </c>
      <c r="H28" s="150">
        <f t="shared" si="0"/>
        <v>52.112676056338032</v>
      </c>
      <c r="I28" s="150">
        <v>70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>
        <v>130</v>
      </c>
      <c r="R28" s="153"/>
      <c r="S28" s="153">
        <v>96983928</v>
      </c>
      <c r="T28" s="45">
        <f t="shared" si="4"/>
        <v>4232</v>
      </c>
      <c r="U28" s="46">
        <f t="shared" si="5"/>
        <v>101.568</v>
      </c>
      <c r="V28" s="46">
        <f t="shared" si="6"/>
        <v>4.2320000000000002</v>
      </c>
      <c r="W28" s="96">
        <v>3.8</v>
      </c>
      <c r="X28" s="96">
        <f t="shared" si="1"/>
        <v>3.8</v>
      </c>
      <c r="Y28" s="97" t="s">
        <v>171</v>
      </c>
      <c r="Z28" s="154">
        <v>1016</v>
      </c>
      <c r="AA28" s="154">
        <v>0</v>
      </c>
      <c r="AB28" s="154">
        <v>1187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16339220</v>
      </c>
      <c r="AJ28" s="45">
        <f t="shared" si="7"/>
        <v>1150</v>
      </c>
      <c r="AK28" s="48">
        <f>AJ27/V28</f>
        <v>279.30056710775045</v>
      </c>
      <c r="AL28" s="151">
        <v>1</v>
      </c>
      <c r="AM28" s="151">
        <v>0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4</v>
      </c>
      <c r="E29" s="150">
        <f t="shared" si="2"/>
        <v>2.8169014084507045</v>
      </c>
      <c r="F29" s="150">
        <v>3</v>
      </c>
      <c r="G29" s="118">
        <v>74</v>
      </c>
      <c r="H29" s="150">
        <f t="shared" si="0"/>
        <v>52.112676056338032</v>
      </c>
      <c r="I29" s="150">
        <v>70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>
        <v>130</v>
      </c>
      <c r="R29" s="153"/>
      <c r="S29" s="153">
        <v>96988204</v>
      </c>
      <c r="T29" s="45">
        <f t="shared" si="4"/>
        <v>4276</v>
      </c>
      <c r="U29" s="46">
        <f t="shared" si="5"/>
        <v>102.624</v>
      </c>
      <c r="V29" s="46">
        <f t="shared" si="6"/>
        <v>4.2759999999999998</v>
      </c>
      <c r="W29" s="96">
        <v>3.4</v>
      </c>
      <c r="X29" s="96">
        <f t="shared" si="1"/>
        <v>3.4</v>
      </c>
      <c r="Y29" s="97" t="s">
        <v>171</v>
      </c>
      <c r="Z29" s="154">
        <v>1016</v>
      </c>
      <c r="AA29" s="154">
        <v>0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16340376</v>
      </c>
      <c r="AJ29" s="45">
        <f t="shared" si="7"/>
        <v>1156</v>
      </c>
      <c r="AK29" s="48">
        <f>AJ28/V29</f>
        <v>268.94293732460244</v>
      </c>
      <c r="AL29" s="151">
        <v>1</v>
      </c>
      <c r="AM29" s="151">
        <v>0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1.1200000000000001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4</v>
      </c>
      <c r="E30" s="150">
        <f t="shared" si="2"/>
        <v>2.8169014084507045</v>
      </c>
      <c r="F30" s="150">
        <v>3</v>
      </c>
      <c r="G30" s="118">
        <v>73</v>
      </c>
      <c r="H30" s="150">
        <f t="shared" si="0"/>
        <v>51.408450704225352</v>
      </c>
      <c r="I30" s="150">
        <v>68</v>
      </c>
      <c r="J30" s="41" t="s">
        <v>88</v>
      </c>
      <c r="K30" s="41">
        <f t="shared" si="3"/>
        <v>47.887323943661976</v>
      </c>
      <c r="L30" s="42">
        <f t="shared" si="13"/>
        <v>49.295774647887328</v>
      </c>
      <c r="M30" s="41">
        <f t="shared" si="12"/>
        <v>53.521126760563384</v>
      </c>
      <c r="N30" s="43">
        <v>18</v>
      </c>
      <c r="O30" s="44" t="s">
        <v>100</v>
      </c>
      <c r="P30" s="44">
        <v>16.600000000000001</v>
      </c>
      <c r="Q30" s="153">
        <v>130</v>
      </c>
      <c r="R30" s="153"/>
      <c r="S30" s="153">
        <v>96992324</v>
      </c>
      <c r="T30" s="45">
        <f t="shared" si="4"/>
        <v>4120</v>
      </c>
      <c r="U30" s="46">
        <f t="shared" si="5"/>
        <v>98.88</v>
      </c>
      <c r="V30" s="46">
        <f t="shared" si="6"/>
        <v>4.12</v>
      </c>
      <c r="W30" s="96">
        <v>3</v>
      </c>
      <c r="X30" s="96">
        <f t="shared" si="1"/>
        <v>3</v>
      </c>
      <c r="Y30" s="97" t="s">
        <v>171</v>
      </c>
      <c r="Z30" s="154">
        <v>1016</v>
      </c>
      <c r="AA30" s="154">
        <v>0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16341518</v>
      </c>
      <c r="AJ30" s="45">
        <f t="shared" si="7"/>
        <v>1142</v>
      </c>
      <c r="AK30" s="48">
        <f t="shared" si="8"/>
        <v>277.18446601941747</v>
      </c>
      <c r="AL30" s="151">
        <v>1</v>
      </c>
      <c r="AM30" s="151">
        <v>0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4</v>
      </c>
      <c r="E31" s="150">
        <f t="shared" si="2"/>
        <v>2.8169014084507045</v>
      </c>
      <c r="F31" s="150">
        <v>2</v>
      </c>
      <c r="G31" s="118">
        <v>73</v>
      </c>
      <c r="H31" s="150">
        <f t="shared" si="0"/>
        <v>51.408450704225352</v>
      </c>
      <c r="I31" s="150">
        <v>68</v>
      </c>
      <c r="J31" s="41" t="s">
        <v>88</v>
      </c>
      <c r="K31" s="41">
        <f t="shared" si="3"/>
        <v>47.887323943661976</v>
      </c>
      <c r="L31" s="42">
        <f t="shared" si="13"/>
        <v>49.295774647887328</v>
      </c>
      <c r="M31" s="41">
        <f t="shared" si="12"/>
        <v>53.521126760563384</v>
      </c>
      <c r="N31" s="43">
        <v>18</v>
      </c>
      <c r="O31" s="44" t="s">
        <v>100</v>
      </c>
      <c r="P31" s="44">
        <v>16.600000000000001</v>
      </c>
      <c r="Q31" s="153">
        <v>129</v>
      </c>
      <c r="R31" s="153"/>
      <c r="S31" s="153">
        <v>96996794</v>
      </c>
      <c r="T31" s="45">
        <f t="shared" si="4"/>
        <v>4470</v>
      </c>
      <c r="U31" s="46">
        <f t="shared" si="5"/>
        <v>107.28</v>
      </c>
      <c r="V31" s="46">
        <f t="shared" si="6"/>
        <v>4.47</v>
      </c>
      <c r="W31" s="96">
        <v>2.6</v>
      </c>
      <c r="X31" s="96">
        <f t="shared" si="1"/>
        <v>2.6</v>
      </c>
      <c r="Y31" s="97" t="s">
        <v>171</v>
      </c>
      <c r="Z31" s="154">
        <v>1015</v>
      </c>
      <c r="AA31" s="154">
        <v>0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16342716</v>
      </c>
      <c r="AJ31" s="45">
        <f t="shared" si="7"/>
        <v>1198</v>
      </c>
      <c r="AK31" s="48">
        <f t="shared" si="8"/>
        <v>268.0089485458613</v>
      </c>
      <c r="AL31" s="151">
        <v>1</v>
      </c>
      <c r="AM31" s="151">
        <v>0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2</v>
      </c>
      <c r="G32" s="118">
        <v>73</v>
      </c>
      <c r="H32" s="150">
        <f t="shared" si="0"/>
        <v>51.408450704225352</v>
      </c>
      <c r="I32" s="150">
        <v>68</v>
      </c>
      <c r="J32" s="41" t="s">
        <v>88</v>
      </c>
      <c r="K32" s="41">
        <f t="shared" si="3"/>
        <v>47.887323943661976</v>
      </c>
      <c r="L32" s="42">
        <f t="shared" si="13"/>
        <v>49.295774647887328</v>
      </c>
      <c r="M32" s="41">
        <f t="shared" si="12"/>
        <v>53.521126760563384</v>
      </c>
      <c r="N32" s="43">
        <v>18</v>
      </c>
      <c r="O32" s="44" t="s">
        <v>100</v>
      </c>
      <c r="P32" s="44">
        <v>16.100000000000001</v>
      </c>
      <c r="Q32" s="153">
        <v>128</v>
      </c>
      <c r="R32" s="153"/>
      <c r="S32" s="153">
        <v>97000888</v>
      </c>
      <c r="T32" s="45">
        <f t="shared" si="4"/>
        <v>4094</v>
      </c>
      <c r="U32" s="46">
        <f t="shared" si="5"/>
        <v>98.256</v>
      </c>
      <c r="V32" s="46">
        <f t="shared" si="6"/>
        <v>4.0940000000000003</v>
      </c>
      <c r="W32" s="96">
        <v>2.2000000000000002</v>
      </c>
      <c r="X32" s="96">
        <f t="shared" si="1"/>
        <v>2.2000000000000002</v>
      </c>
      <c r="Y32" s="97" t="s">
        <v>171</v>
      </c>
      <c r="Z32" s="154">
        <v>1016</v>
      </c>
      <c r="AA32" s="154">
        <v>0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16343848</v>
      </c>
      <c r="AJ32" s="45">
        <f t="shared" si="7"/>
        <v>1132</v>
      </c>
      <c r="AK32" s="48">
        <f t="shared" si="8"/>
        <v>276.5021983390327</v>
      </c>
      <c r="AL32" s="151">
        <v>1</v>
      </c>
      <c r="AM32" s="151">
        <v>0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4</v>
      </c>
      <c r="E33" s="150">
        <f t="shared" si="2"/>
        <v>2.8169014084507045</v>
      </c>
      <c r="F33" s="150">
        <v>2</v>
      </c>
      <c r="G33" s="118">
        <v>74</v>
      </c>
      <c r="H33" s="150">
        <f t="shared" si="0"/>
        <v>52.112676056338032</v>
      </c>
      <c r="I33" s="150">
        <v>71</v>
      </c>
      <c r="J33" s="41" t="s">
        <v>88</v>
      </c>
      <c r="K33" s="41">
        <f t="shared" si="3"/>
        <v>48.591549295774648</v>
      </c>
      <c r="L33" s="42">
        <f t="shared" si="13"/>
        <v>50</v>
      </c>
      <c r="M33" s="41">
        <f t="shared" si="12"/>
        <v>54.225352112676056</v>
      </c>
      <c r="N33" s="43">
        <v>14</v>
      </c>
      <c r="O33" s="44" t="s">
        <v>116</v>
      </c>
      <c r="P33" s="44">
        <v>12.6</v>
      </c>
      <c r="Q33" s="153">
        <v>130</v>
      </c>
      <c r="R33" s="153"/>
      <c r="S33" s="153">
        <v>97005118</v>
      </c>
      <c r="T33" s="45">
        <f t="shared" si="4"/>
        <v>4230</v>
      </c>
      <c r="U33" s="46">
        <f t="shared" si="5"/>
        <v>101.52</v>
      </c>
      <c r="V33" s="46">
        <f t="shared" si="6"/>
        <v>4.2300000000000004</v>
      </c>
      <c r="W33" s="96">
        <v>1.9</v>
      </c>
      <c r="X33" s="96">
        <f t="shared" si="1"/>
        <v>1.9</v>
      </c>
      <c r="Y33" s="97" t="s">
        <v>171</v>
      </c>
      <c r="Z33" s="154">
        <v>1015</v>
      </c>
      <c r="AA33" s="154">
        <v>0</v>
      </c>
      <c r="AB33" s="154">
        <v>1188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16345012</v>
      </c>
      <c r="AJ33" s="45">
        <f t="shared" si="7"/>
        <v>1164</v>
      </c>
      <c r="AK33" s="48">
        <f t="shared" si="8"/>
        <v>275.17730496453896</v>
      </c>
      <c r="AL33" s="151">
        <v>1</v>
      </c>
      <c r="AM33" s="151">
        <v>0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f>AS33-AS32</f>
        <v>0</v>
      </c>
      <c r="AU33" s="119">
        <v>1.1000000000000001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3</v>
      </c>
      <c r="G34" s="118">
        <v>68</v>
      </c>
      <c r="H34" s="150">
        <f t="shared" si="0"/>
        <v>47.887323943661976</v>
      </c>
      <c r="I34" s="150">
        <v>70</v>
      </c>
      <c r="J34" s="41" t="s">
        <v>88</v>
      </c>
      <c r="K34" s="41">
        <f>L34-(2/1.42)</f>
        <v>42.95774647887324</v>
      </c>
      <c r="L34" s="42">
        <f>(G34-5)/1.42</f>
        <v>44.366197183098592</v>
      </c>
      <c r="M34" s="41">
        <f t="shared" si="12"/>
        <v>48.591549295774648</v>
      </c>
      <c r="N34" s="43">
        <v>14</v>
      </c>
      <c r="O34" s="44" t="s">
        <v>116</v>
      </c>
      <c r="P34" s="44">
        <v>11.9</v>
      </c>
      <c r="Q34" s="153">
        <v>143</v>
      </c>
      <c r="R34" s="153"/>
      <c r="S34" s="153">
        <v>97009087</v>
      </c>
      <c r="T34" s="45">
        <f t="shared" si="4"/>
        <v>3969</v>
      </c>
      <c r="U34" s="46">
        <f t="shared" si="5"/>
        <v>95.256</v>
      </c>
      <c r="V34" s="46">
        <f t="shared" si="6"/>
        <v>3.9689999999999999</v>
      </c>
      <c r="W34" s="96">
        <v>2.5</v>
      </c>
      <c r="X34" s="96">
        <f t="shared" si="1"/>
        <v>2.5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16346148</v>
      </c>
      <c r="AJ34" s="45">
        <f t="shared" si="7"/>
        <v>1136</v>
      </c>
      <c r="AK34" s="48">
        <f t="shared" si="8"/>
        <v>286.21819098009576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3</v>
      </c>
      <c r="G35" s="118">
        <v>73</v>
      </c>
      <c r="H35" s="150">
        <f t="shared" si="0"/>
        <v>51.408450704225352</v>
      </c>
      <c r="I35" s="150">
        <v>72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>
        <v>139</v>
      </c>
      <c r="R35" s="153"/>
      <c r="S35" s="153">
        <v>97013204</v>
      </c>
      <c r="T35" s="45">
        <f t="shared" si="4"/>
        <v>4117</v>
      </c>
      <c r="U35" s="46">
        <f t="shared" si="5"/>
        <v>98.808000000000007</v>
      </c>
      <c r="V35" s="46">
        <f t="shared" si="6"/>
        <v>4.117</v>
      </c>
      <c r="W35" s="96">
        <v>3.3</v>
      </c>
      <c r="X35" s="96">
        <f t="shared" si="1"/>
        <v>3.3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16347238</v>
      </c>
      <c r="AJ35" s="45">
        <f t="shared" si="7"/>
        <v>1090</v>
      </c>
      <c r="AK35" s="48">
        <f t="shared" si="8"/>
        <v>264.7558902113189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105724</v>
      </c>
      <c r="U36" s="46">
        <f t="shared" si="5"/>
        <v>2537.3760000000002</v>
      </c>
      <c r="V36" s="46">
        <f t="shared" si="6"/>
        <v>105.724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27542</v>
      </c>
      <c r="AK36" s="61">
        <f>$AJ$36/$V36</f>
        <v>260.50849381408193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1.0516666666666667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189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169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190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178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Q12:Q35 S12:S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3:W3" name="Range1_16_1_1_1_1_1_1_2_2_2_2_2_2_2_2_2_2_2_2_2_2_2_2_2_2_2_2_2_2_2_1_2_2_2_2_2_2_2_2_2_2_3_2_2_2_2_2_2_2_2_2_2_1_1_1_1_2_2_1_1_1_1_1_1_1_1_1_1_1_1_1_1_3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R5:W5" name="Range1_16_1_1_1_1_1_1_2_2_2_2_2_2_2_2_2_2_2_2_2_2_2_2_2_2_2_2_2_2_2_1_2_2_2_2_2_2_2_2_2_2_3_2_2_2_2_2_2_2_2_2_2_1_1_1_1_2_2_1_1_1_1_1_1_1_1_1_1_3_1_3_2_1_1_1_1_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9"/>
  </protectedRanges>
  <mergeCells count="41"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R3:W3"/>
    <mergeCell ref="R4:W4"/>
    <mergeCell ref="R5:W5"/>
    <mergeCell ref="B6:C6"/>
    <mergeCell ref="D6:J6"/>
    <mergeCell ref="N6:O6"/>
  </mergeCells>
  <conditionalFormatting sqref="Z12:AG35">
    <cfRule type="containsText" dxfId="465" priority="5" operator="containsText" text="N/A">
      <formula>NOT(ISERROR(SEARCH("N/A",Z12)))</formula>
    </cfRule>
    <cfRule type="cellIs" dxfId="464" priority="17" operator="equal">
      <formula>0</formula>
    </cfRule>
  </conditionalFormatting>
  <conditionalFormatting sqref="Z12:AG35">
    <cfRule type="cellIs" dxfId="463" priority="16" operator="greaterThanOrEqual">
      <formula>1185</formula>
    </cfRule>
  </conditionalFormatting>
  <conditionalFormatting sqref="Z12:AG35">
    <cfRule type="cellIs" dxfId="462" priority="15" operator="between">
      <formula>0.1</formula>
      <formula>1184</formula>
    </cfRule>
  </conditionalFormatting>
  <conditionalFormatting sqref="Z8:Z9 AT12:AT35 AL36:AQ36 AL12:AR35">
    <cfRule type="cellIs" dxfId="461" priority="14" operator="equal">
      <formula>0</formula>
    </cfRule>
  </conditionalFormatting>
  <conditionalFormatting sqref="Z8:Z9 AT12:AT35 AL36:AQ36 AL12:AR35">
    <cfRule type="cellIs" dxfId="460" priority="13" operator="greaterThan">
      <formula>1179</formula>
    </cfRule>
  </conditionalFormatting>
  <conditionalFormatting sqref="Z8:Z9 AT12:AT35 AL36:AQ36 AL12:AR35">
    <cfRule type="cellIs" dxfId="459" priority="12" operator="greaterThan">
      <formula>99</formula>
    </cfRule>
  </conditionalFormatting>
  <conditionalFormatting sqref="Z8:Z9 AT12:AT35 AL36:AQ36 AL12:AR35">
    <cfRule type="cellIs" dxfId="458" priority="11" operator="greaterThan">
      <formula>0.99</formula>
    </cfRule>
  </conditionalFormatting>
  <conditionalFormatting sqref="AD8:AD9">
    <cfRule type="cellIs" dxfId="457" priority="10" operator="equal">
      <formula>0</formula>
    </cfRule>
  </conditionalFormatting>
  <conditionalFormatting sqref="AD8:AD9">
    <cfRule type="cellIs" dxfId="456" priority="9" operator="greaterThan">
      <formula>1179</formula>
    </cfRule>
  </conditionalFormatting>
  <conditionalFormatting sqref="AD8:AD9">
    <cfRule type="cellIs" dxfId="455" priority="8" operator="greaterThan">
      <formula>99</formula>
    </cfRule>
  </conditionalFormatting>
  <conditionalFormatting sqref="AD8:AD9">
    <cfRule type="cellIs" dxfId="454" priority="7" operator="greaterThan">
      <formula>0.99</formula>
    </cfRule>
  </conditionalFormatting>
  <conditionalFormatting sqref="AK12:AK35">
    <cfRule type="cellIs" dxfId="453" priority="6" operator="greaterThan">
      <formula>$AK$8</formula>
    </cfRule>
  </conditionalFormatting>
  <conditionalFormatting sqref="AS12:AS35">
    <cfRule type="containsText" dxfId="452" priority="1" operator="containsText" text="N/A">
      <formula>NOT(ISERROR(SEARCH("N/A",AS12)))</formula>
    </cfRule>
    <cfRule type="cellIs" dxfId="451" priority="4" operator="equal">
      <formula>0</formula>
    </cfRule>
  </conditionalFormatting>
  <conditionalFormatting sqref="AS12:AS35">
    <cfRule type="cellIs" dxfId="450" priority="3" operator="greaterThanOrEqual">
      <formula>1185</formula>
    </cfRule>
  </conditionalFormatting>
  <conditionalFormatting sqref="AS12:AS35">
    <cfRule type="cellIs" dxfId="449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1" zoomScaleNormal="100" workbookViewId="0">
      <selection activeCell="B48" sqref="B48: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153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144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43257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27627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5'!S35</f>
        <v>97013204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5'!AI35</f>
        <v>16347238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>
        <v>3</v>
      </c>
      <c r="E12" s="150">
        <f>D12/1.42</f>
        <v>2.1126760563380285</v>
      </c>
      <c r="F12" s="150">
        <v>4</v>
      </c>
      <c r="G12" s="118">
        <v>68</v>
      </c>
      <c r="H12" s="150">
        <f t="shared" ref="H12:H35" si="0">G12/1.42</f>
        <v>47.887323943661976</v>
      </c>
      <c r="I12" s="150">
        <v>70</v>
      </c>
      <c r="J12" s="41" t="s">
        <v>88</v>
      </c>
      <c r="K12" s="41">
        <f>L12-(2/1.42)</f>
        <v>42.95774647887324</v>
      </c>
      <c r="L12" s="42">
        <f>(G12-5)/1.42</f>
        <v>44.366197183098592</v>
      </c>
      <c r="M12" s="41">
        <f>L12+(6/1.42)</f>
        <v>48.591549295774648</v>
      </c>
      <c r="N12" s="43">
        <v>14</v>
      </c>
      <c r="O12" s="44" t="s">
        <v>89</v>
      </c>
      <c r="P12" s="44">
        <v>11.4</v>
      </c>
      <c r="Q12" s="153">
        <v>144</v>
      </c>
      <c r="R12" s="153"/>
      <c r="S12" s="153">
        <v>97017516</v>
      </c>
      <c r="T12" s="45">
        <f>IF(ISBLANK(S12),"-",S12-S11)</f>
        <v>4312</v>
      </c>
      <c r="U12" s="46">
        <f>T12*24/1000</f>
        <v>103.488</v>
      </c>
      <c r="V12" s="46">
        <f>T12/1000</f>
        <v>4.3120000000000003</v>
      </c>
      <c r="W12" s="96">
        <v>4.8</v>
      </c>
      <c r="X12" s="96">
        <f t="shared" ref="X12:X35" si="1">W12</f>
        <v>4.8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16348348</v>
      </c>
      <c r="AJ12" s="45">
        <f>IF(ISBLANK(AI12),"-",AI12-AI11)</f>
        <v>1110</v>
      </c>
      <c r="AK12" s="48">
        <f>AJ12/V12</f>
        <v>257.42115027829311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3</v>
      </c>
      <c r="E13" s="150">
        <f t="shared" ref="E13:E35" si="2">D13/1.42</f>
        <v>2.1126760563380285</v>
      </c>
      <c r="F13" s="150">
        <v>5</v>
      </c>
      <c r="G13" s="118">
        <v>71</v>
      </c>
      <c r="H13" s="150">
        <f t="shared" si="0"/>
        <v>50</v>
      </c>
      <c r="I13" s="150">
        <v>71</v>
      </c>
      <c r="J13" s="41" t="s">
        <v>88</v>
      </c>
      <c r="K13" s="41">
        <f t="shared" ref="K13:K35" si="3">L13-(2/1.42)</f>
        <v>45.070422535211272</v>
      </c>
      <c r="L13" s="42">
        <f>(G13-5)/1.42</f>
        <v>46.478873239436624</v>
      </c>
      <c r="M13" s="41">
        <f>L13+(6/1.42)</f>
        <v>50.70422535211268</v>
      </c>
      <c r="N13" s="43">
        <v>14</v>
      </c>
      <c r="O13" s="44" t="s">
        <v>89</v>
      </c>
      <c r="P13" s="44">
        <v>11.2</v>
      </c>
      <c r="Q13" s="153">
        <v>144</v>
      </c>
      <c r="R13" s="153"/>
      <c r="S13" s="153">
        <v>97021687</v>
      </c>
      <c r="T13" s="45">
        <f t="shared" ref="T13:T35" si="4">IF(ISBLANK(S13),"-",S13-S12)</f>
        <v>4171</v>
      </c>
      <c r="U13" s="46">
        <f t="shared" ref="U13:U36" si="5">T13*24/1000</f>
        <v>100.104</v>
      </c>
      <c r="V13" s="46">
        <f t="shared" ref="V13:V36" si="6">T13/1000</f>
        <v>4.1710000000000003</v>
      </c>
      <c r="W13" s="96">
        <v>6.1</v>
      </c>
      <c r="X13" s="96">
        <f t="shared" si="1"/>
        <v>6.1</v>
      </c>
      <c r="Y13" s="97" t="s">
        <v>140</v>
      </c>
      <c r="Z13" s="154">
        <v>0</v>
      </c>
      <c r="AA13" s="154">
        <v>0</v>
      </c>
      <c r="AB13" s="154">
        <v>1188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16349458</v>
      </c>
      <c r="AJ13" s="45">
        <f t="shared" ref="AJ13:AJ35" si="7">IF(ISBLANK(AI13),"-",AI13-AI12)</f>
        <v>1110</v>
      </c>
      <c r="AK13" s="48">
        <f t="shared" ref="AK13:AK35" si="8">AJ13/V13</f>
        <v>266.12323183888753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0.89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6</v>
      </c>
      <c r="G14" s="118">
        <v>71</v>
      </c>
      <c r="H14" s="150">
        <f t="shared" si="0"/>
        <v>50</v>
      </c>
      <c r="I14" s="150">
        <v>73</v>
      </c>
      <c r="J14" s="41" t="s">
        <v>88</v>
      </c>
      <c r="K14" s="41">
        <f t="shared" si="3"/>
        <v>45.070422535211272</v>
      </c>
      <c r="L14" s="42">
        <f>(G14-5)/1.42</f>
        <v>46.478873239436624</v>
      </c>
      <c r="M14" s="41">
        <f>L14+(6/1.42)</f>
        <v>50.70422535211268</v>
      </c>
      <c r="N14" s="43">
        <v>14</v>
      </c>
      <c r="O14" s="44" t="s">
        <v>89</v>
      </c>
      <c r="P14" s="44">
        <v>11.2</v>
      </c>
      <c r="Q14" s="153">
        <v>143</v>
      </c>
      <c r="R14" s="153"/>
      <c r="S14" s="153">
        <v>97026003</v>
      </c>
      <c r="T14" s="45">
        <f>IF(ISBLANK(S14),"-",S14-S13)</f>
        <v>4316</v>
      </c>
      <c r="U14" s="46">
        <f t="shared" si="5"/>
        <v>103.584</v>
      </c>
      <c r="V14" s="46">
        <f t="shared" si="6"/>
        <v>4.3159999999999998</v>
      </c>
      <c r="W14" s="96">
        <v>7.5</v>
      </c>
      <c r="X14" s="96">
        <f t="shared" si="1"/>
        <v>7.5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16350574</v>
      </c>
      <c r="AJ14" s="45">
        <f t="shared" si="7"/>
        <v>1116</v>
      </c>
      <c r="AK14" s="48">
        <f t="shared" si="8"/>
        <v>258.57275254865618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3</v>
      </c>
      <c r="E15" s="150">
        <f t="shared" si="2"/>
        <v>2.1126760563380285</v>
      </c>
      <c r="F15" s="150">
        <v>8</v>
      </c>
      <c r="G15" s="118">
        <v>71</v>
      </c>
      <c r="H15" s="150">
        <f t="shared" si="0"/>
        <v>50</v>
      </c>
      <c r="I15" s="150">
        <v>73</v>
      </c>
      <c r="J15" s="41" t="s">
        <v>88</v>
      </c>
      <c r="K15" s="41">
        <f t="shared" si="3"/>
        <v>45.070422535211272</v>
      </c>
      <c r="L15" s="42">
        <f>(G15-5)/1.42</f>
        <v>46.478873239436624</v>
      </c>
      <c r="M15" s="41">
        <f>L15+(6/1.42)</f>
        <v>50.70422535211268</v>
      </c>
      <c r="N15" s="43">
        <v>14</v>
      </c>
      <c r="O15" s="44" t="s">
        <v>89</v>
      </c>
      <c r="P15" s="44">
        <v>12.8</v>
      </c>
      <c r="Q15" s="153">
        <v>146</v>
      </c>
      <c r="R15" s="153"/>
      <c r="S15" s="153">
        <v>97030634</v>
      </c>
      <c r="T15" s="45">
        <f t="shared" si="4"/>
        <v>4631</v>
      </c>
      <c r="U15" s="46">
        <f t="shared" si="5"/>
        <v>111.14400000000001</v>
      </c>
      <c r="V15" s="46">
        <f t="shared" si="6"/>
        <v>4.6310000000000002</v>
      </c>
      <c r="W15" s="96">
        <v>9</v>
      </c>
      <c r="X15" s="96">
        <f t="shared" si="1"/>
        <v>9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16351682</v>
      </c>
      <c r="AJ15" s="45">
        <f t="shared" si="7"/>
        <v>1108</v>
      </c>
      <c r="AK15" s="48">
        <f t="shared" si="8"/>
        <v>239.25717987475707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8</v>
      </c>
      <c r="G16" s="118">
        <v>76</v>
      </c>
      <c r="H16" s="150">
        <f t="shared" si="0"/>
        <v>53.521126760563384</v>
      </c>
      <c r="I16" s="150">
        <v>78</v>
      </c>
      <c r="J16" s="41" t="s">
        <v>88</v>
      </c>
      <c r="K16" s="41">
        <f t="shared" si="3"/>
        <v>48.591549295774648</v>
      </c>
      <c r="L16" s="42">
        <f>(G16-5)/1.42</f>
        <v>50</v>
      </c>
      <c r="M16" s="41">
        <f>L16+(6/1.42)</f>
        <v>54.225352112676056</v>
      </c>
      <c r="N16" s="43">
        <v>18</v>
      </c>
      <c r="O16" s="44" t="s">
        <v>89</v>
      </c>
      <c r="P16" s="44">
        <v>13.1</v>
      </c>
      <c r="Q16" s="153">
        <v>129</v>
      </c>
      <c r="R16" s="153"/>
      <c r="S16" s="153">
        <v>97035554</v>
      </c>
      <c r="T16" s="45">
        <f t="shared" si="4"/>
        <v>4920</v>
      </c>
      <c r="U16" s="46">
        <f t="shared" si="5"/>
        <v>118.08</v>
      </c>
      <c r="V16" s="46">
        <f t="shared" si="6"/>
        <v>4.92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1188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16352767</v>
      </c>
      <c r="AJ16" s="45">
        <f t="shared" si="7"/>
        <v>1085</v>
      </c>
      <c r="AK16" s="48">
        <f t="shared" si="8"/>
        <v>220.52845528455285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3</v>
      </c>
      <c r="E17" s="150">
        <f t="shared" si="2"/>
        <v>2.1126760563380285</v>
      </c>
      <c r="F17" s="150">
        <v>7</v>
      </c>
      <c r="G17" s="118">
        <v>79</v>
      </c>
      <c r="H17" s="150">
        <f t="shared" si="0"/>
        <v>55.633802816901408</v>
      </c>
      <c r="I17" s="150">
        <v>78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>
        <v>128</v>
      </c>
      <c r="R17" s="153"/>
      <c r="S17" s="153">
        <v>97041254</v>
      </c>
      <c r="T17" s="45">
        <f t="shared" si="4"/>
        <v>5700</v>
      </c>
      <c r="U17" s="46">
        <f t="shared" si="5"/>
        <v>136.80000000000001</v>
      </c>
      <c r="V17" s="46">
        <f t="shared" si="6"/>
        <v>5.7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16353887</v>
      </c>
      <c r="AJ17" s="45">
        <f t="shared" si="7"/>
        <v>1120</v>
      </c>
      <c r="AK17" s="48">
        <f t="shared" si="8"/>
        <v>196.49122807017542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9"/>
        <v>0</v>
      </c>
      <c r="AU17" s="119">
        <v>1.02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3</v>
      </c>
      <c r="E18" s="150">
        <f t="shared" si="2"/>
        <v>2.1126760563380285</v>
      </c>
      <c r="F18" s="150">
        <v>7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132</v>
      </c>
      <c r="R18" s="153"/>
      <c r="S18" s="153">
        <v>97047374</v>
      </c>
      <c r="T18" s="45">
        <f t="shared" si="4"/>
        <v>6120</v>
      </c>
      <c r="U18" s="46">
        <f t="shared" si="5"/>
        <v>146.88</v>
      </c>
      <c r="V18" s="46">
        <f t="shared" si="6"/>
        <v>6.12</v>
      </c>
      <c r="W18" s="96">
        <v>8.8000000000000007</v>
      </c>
      <c r="X18" s="96">
        <f t="shared" si="1"/>
        <v>8.8000000000000007</v>
      </c>
      <c r="Y18" s="97" t="s">
        <v>171</v>
      </c>
      <c r="Z18" s="154">
        <v>0</v>
      </c>
      <c r="AA18" s="154">
        <v>1027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16355083</v>
      </c>
      <c r="AJ18" s="45">
        <f t="shared" si="7"/>
        <v>1196</v>
      </c>
      <c r="AK18" s="48">
        <f t="shared" si="8"/>
        <v>195.42483660130719</v>
      </c>
      <c r="AL18" s="151">
        <v>0</v>
      </c>
      <c r="AM18" s="151">
        <v>1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3</v>
      </c>
      <c r="E19" s="150">
        <f t="shared" si="2"/>
        <v>2.1126760563380285</v>
      </c>
      <c r="F19" s="150">
        <v>6</v>
      </c>
      <c r="G19" s="118">
        <v>76</v>
      </c>
      <c r="H19" s="150">
        <f t="shared" si="0"/>
        <v>53.521126760563384</v>
      </c>
      <c r="I19" s="150">
        <v>76</v>
      </c>
      <c r="J19" s="41" t="s">
        <v>88</v>
      </c>
      <c r="K19" s="41">
        <f t="shared" si="3"/>
        <v>52.112676056338032</v>
      </c>
      <c r="L19" s="42">
        <f t="shared" si="10"/>
        <v>53.521126760563384</v>
      </c>
      <c r="M19" s="41">
        <f t="shared" ref="M19:M23" si="11">L19+1.42</f>
        <v>54.941126760563385</v>
      </c>
      <c r="N19" s="43">
        <v>19</v>
      </c>
      <c r="O19" s="44" t="s">
        <v>100</v>
      </c>
      <c r="P19" s="44">
        <v>17.3</v>
      </c>
      <c r="Q19" s="153">
        <v>132</v>
      </c>
      <c r="R19" s="153"/>
      <c r="S19" s="153">
        <v>97052880</v>
      </c>
      <c r="T19" s="45">
        <f t="shared" si="4"/>
        <v>5506</v>
      </c>
      <c r="U19" s="46">
        <f>T19*24/1000</f>
        <v>132.14400000000001</v>
      </c>
      <c r="V19" s="46">
        <f t="shared" si="6"/>
        <v>5.5060000000000002</v>
      </c>
      <c r="W19" s="96">
        <v>8.1999999999999993</v>
      </c>
      <c r="X19" s="96">
        <f t="shared" si="1"/>
        <v>8.1999999999999993</v>
      </c>
      <c r="Y19" s="97" t="s">
        <v>171</v>
      </c>
      <c r="Z19" s="154">
        <v>0</v>
      </c>
      <c r="AA19" s="154">
        <v>1027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16356288</v>
      </c>
      <c r="AJ19" s="45">
        <f t="shared" si="7"/>
        <v>1205</v>
      </c>
      <c r="AK19" s="48">
        <f t="shared" si="8"/>
        <v>218.85216127860514</v>
      </c>
      <c r="AL19" s="151">
        <v>0</v>
      </c>
      <c r="AM19" s="151">
        <v>1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3</v>
      </c>
      <c r="E20" s="150">
        <f t="shared" si="2"/>
        <v>2.1126760563380285</v>
      </c>
      <c r="F20" s="150">
        <v>5</v>
      </c>
      <c r="G20" s="118">
        <v>76</v>
      </c>
      <c r="H20" s="150">
        <f t="shared" si="0"/>
        <v>53.521126760563384</v>
      </c>
      <c r="I20" s="150">
        <v>75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>
        <v>133</v>
      </c>
      <c r="R20" s="153"/>
      <c r="S20" s="153">
        <v>97057610</v>
      </c>
      <c r="T20" s="45">
        <f t="shared" si="4"/>
        <v>4730</v>
      </c>
      <c r="U20" s="46">
        <f t="shared" si="5"/>
        <v>113.52</v>
      </c>
      <c r="V20" s="46">
        <f t="shared" si="6"/>
        <v>4.7300000000000004</v>
      </c>
      <c r="W20" s="96">
        <v>7.6</v>
      </c>
      <c r="X20" s="96">
        <f t="shared" si="1"/>
        <v>7.6</v>
      </c>
      <c r="Y20" s="97" t="s">
        <v>171</v>
      </c>
      <c r="Z20" s="154">
        <v>0</v>
      </c>
      <c r="AA20" s="154">
        <v>1027</v>
      </c>
      <c r="AB20" s="154">
        <v>1187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16357478</v>
      </c>
      <c r="AJ20" s="45">
        <f t="shared" si="7"/>
        <v>1190</v>
      </c>
      <c r="AK20" s="48">
        <f t="shared" si="8"/>
        <v>251.58562367864693</v>
      </c>
      <c r="AL20" s="151">
        <v>0</v>
      </c>
      <c r="AM20" s="151">
        <v>1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5</v>
      </c>
      <c r="G21" s="118">
        <v>75</v>
      </c>
      <c r="H21" s="150">
        <f t="shared" si="0"/>
        <v>52.816901408450704</v>
      </c>
      <c r="I21" s="150">
        <v>74</v>
      </c>
      <c r="J21" s="41" t="s">
        <v>88</v>
      </c>
      <c r="K21" s="41">
        <f t="shared" si="3"/>
        <v>51.408450704225352</v>
      </c>
      <c r="L21" s="42">
        <f t="shared" si="10"/>
        <v>52.816901408450704</v>
      </c>
      <c r="M21" s="41">
        <f t="shared" si="11"/>
        <v>54.236901408450706</v>
      </c>
      <c r="N21" s="43">
        <v>19</v>
      </c>
      <c r="O21" s="44" t="s">
        <v>100</v>
      </c>
      <c r="P21" s="44">
        <v>17.7</v>
      </c>
      <c r="Q21" s="153">
        <v>131</v>
      </c>
      <c r="R21" s="153"/>
      <c r="S21" s="153">
        <v>97062233</v>
      </c>
      <c r="T21" s="45">
        <f t="shared" si="4"/>
        <v>4623</v>
      </c>
      <c r="U21" s="46">
        <f t="shared" si="5"/>
        <v>110.952</v>
      </c>
      <c r="V21" s="46">
        <f t="shared" si="6"/>
        <v>4.6230000000000002</v>
      </c>
      <c r="W21" s="96">
        <v>7</v>
      </c>
      <c r="X21" s="96">
        <f t="shared" si="1"/>
        <v>7</v>
      </c>
      <c r="Y21" s="97" t="s">
        <v>171</v>
      </c>
      <c r="Z21" s="154">
        <v>0</v>
      </c>
      <c r="AA21" s="154">
        <v>1027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16358673</v>
      </c>
      <c r="AJ21" s="45">
        <f t="shared" si="7"/>
        <v>1195</v>
      </c>
      <c r="AK21" s="48">
        <f t="shared" si="8"/>
        <v>258.49015790612157</v>
      </c>
      <c r="AL21" s="151">
        <v>0</v>
      </c>
      <c r="AM21" s="151">
        <v>1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1.1100000000000001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3</v>
      </c>
      <c r="E22" s="150">
        <f t="shared" si="2"/>
        <v>2.1126760563380285</v>
      </c>
      <c r="F22" s="150">
        <v>4</v>
      </c>
      <c r="G22" s="118">
        <v>74</v>
      </c>
      <c r="H22" s="150">
        <f t="shared" si="0"/>
        <v>52.112676056338032</v>
      </c>
      <c r="I22" s="150">
        <v>73</v>
      </c>
      <c r="J22" s="41" t="s">
        <v>88</v>
      </c>
      <c r="K22" s="41">
        <f t="shared" si="3"/>
        <v>50.70422535211268</v>
      </c>
      <c r="L22" s="42">
        <f t="shared" si="10"/>
        <v>52.112676056338032</v>
      </c>
      <c r="M22" s="41">
        <f t="shared" si="11"/>
        <v>53.532676056338033</v>
      </c>
      <c r="N22" s="43">
        <v>19</v>
      </c>
      <c r="O22" s="44" t="s">
        <v>100</v>
      </c>
      <c r="P22" s="44">
        <v>17.7</v>
      </c>
      <c r="Q22" s="153">
        <v>131</v>
      </c>
      <c r="R22" s="153"/>
      <c r="S22" s="153">
        <v>97066694</v>
      </c>
      <c r="T22" s="45">
        <f t="shared" si="4"/>
        <v>4461</v>
      </c>
      <c r="U22" s="46">
        <f t="shared" si="5"/>
        <v>107.06399999999999</v>
      </c>
      <c r="V22" s="46">
        <f t="shared" si="6"/>
        <v>4.4610000000000003</v>
      </c>
      <c r="W22" s="96">
        <v>6.4</v>
      </c>
      <c r="X22" s="96">
        <f>W22</f>
        <v>6.4</v>
      </c>
      <c r="Y22" s="97" t="s">
        <v>171</v>
      </c>
      <c r="Z22" s="154">
        <v>0</v>
      </c>
      <c r="AA22" s="154">
        <v>1027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16359872</v>
      </c>
      <c r="AJ22" s="45">
        <f t="shared" si="7"/>
        <v>1199</v>
      </c>
      <c r="AK22" s="48">
        <f t="shared" si="8"/>
        <v>268.77381752970183</v>
      </c>
      <c r="AL22" s="151">
        <v>0</v>
      </c>
      <c r="AM22" s="151">
        <v>1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3</v>
      </c>
      <c r="E23" s="150">
        <f t="shared" si="2"/>
        <v>2.1126760563380285</v>
      </c>
      <c r="F23" s="150">
        <v>4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>
        <v>130</v>
      </c>
      <c r="R23" s="153"/>
      <c r="S23" s="153">
        <v>97071180</v>
      </c>
      <c r="T23" s="45">
        <f t="shared" si="4"/>
        <v>4486</v>
      </c>
      <c r="U23" s="46">
        <f>T23*24/1000</f>
        <v>107.664</v>
      </c>
      <c r="V23" s="46">
        <f t="shared" si="6"/>
        <v>4.4859999999999998</v>
      </c>
      <c r="W23" s="96">
        <v>5.8</v>
      </c>
      <c r="X23" s="96">
        <f t="shared" si="1"/>
        <v>5.8</v>
      </c>
      <c r="Y23" s="97" t="s">
        <v>171</v>
      </c>
      <c r="Z23" s="154">
        <v>0</v>
      </c>
      <c r="AA23" s="154">
        <v>1028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16361060</v>
      </c>
      <c r="AJ23" s="45">
        <f t="shared" si="7"/>
        <v>1188</v>
      </c>
      <c r="AK23" s="48">
        <f t="shared" si="8"/>
        <v>264.82389656709768</v>
      </c>
      <c r="AL23" s="151">
        <v>0</v>
      </c>
      <c r="AM23" s="151">
        <v>1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3</v>
      </c>
      <c r="E24" s="150">
        <f t="shared" si="2"/>
        <v>2.1126760563380285</v>
      </c>
      <c r="F24" s="150">
        <v>3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>
        <v>131</v>
      </c>
      <c r="R24" s="153"/>
      <c r="S24" s="153">
        <v>97075679</v>
      </c>
      <c r="T24" s="45">
        <f t="shared" si="4"/>
        <v>4499</v>
      </c>
      <c r="U24" s="46">
        <f>T24*24/1000</f>
        <v>107.976</v>
      </c>
      <c r="V24" s="46">
        <f t="shared" si="6"/>
        <v>4.4989999999999997</v>
      </c>
      <c r="W24" s="96">
        <v>5.3</v>
      </c>
      <c r="X24" s="96">
        <f t="shared" si="1"/>
        <v>5.3</v>
      </c>
      <c r="Y24" s="97" t="s">
        <v>171</v>
      </c>
      <c r="Z24" s="154">
        <v>0</v>
      </c>
      <c r="AA24" s="154">
        <v>1017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16362231</v>
      </c>
      <c r="AJ24" s="45">
        <f t="shared" si="7"/>
        <v>1171</v>
      </c>
      <c r="AK24" s="48">
        <f t="shared" si="8"/>
        <v>260.28006223605246</v>
      </c>
      <c r="AL24" s="151">
        <v>0</v>
      </c>
      <c r="AM24" s="151">
        <v>1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3</v>
      </c>
      <c r="E25" s="150">
        <f t="shared" si="2"/>
        <v>2.1126760563380285</v>
      </c>
      <c r="F25" s="150">
        <v>3</v>
      </c>
      <c r="G25" s="118">
        <v>76</v>
      </c>
      <c r="H25" s="150">
        <f t="shared" si="0"/>
        <v>53.521126760563384</v>
      </c>
      <c r="I25" s="150">
        <v>75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>
        <v>131</v>
      </c>
      <c r="R25" s="153"/>
      <c r="S25" s="153">
        <v>97080368</v>
      </c>
      <c r="T25" s="45">
        <f t="shared" si="4"/>
        <v>4689</v>
      </c>
      <c r="U25" s="46">
        <f t="shared" si="5"/>
        <v>112.536</v>
      </c>
      <c r="V25" s="46">
        <f t="shared" si="6"/>
        <v>4.6890000000000001</v>
      </c>
      <c r="W25" s="96">
        <v>4.9000000000000004</v>
      </c>
      <c r="X25" s="96">
        <f t="shared" si="1"/>
        <v>4.9000000000000004</v>
      </c>
      <c r="Y25" s="97" t="s">
        <v>171</v>
      </c>
      <c r="Z25" s="154">
        <v>0</v>
      </c>
      <c r="AA25" s="154">
        <v>1016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16363404</v>
      </c>
      <c r="AJ25" s="45">
        <f t="shared" si="7"/>
        <v>1173</v>
      </c>
      <c r="AK25" s="48">
        <f t="shared" si="8"/>
        <v>250.15994881637874</v>
      </c>
      <c r="AL25" s="151">
        <v>0</v>
      </c>
      <c r="AM25" s="151">
        <v>1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9"/>
        <v>0</v>
      </c>
      <c r="AU25" s="119">
        <v>0.98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3</v>
      </c>
      <c r="E26" s="150">
        <f t="shared" si="2"/>
        <v>2.1126760563380285</v>
      </c>
      <c r="F26" s="150">
        <v>2</v>
      </c>
      <c r="G26" s="118">
        <v>77</v>
      </c>
      <c r="H26" s="150">
        <f t="shared" si="0"/>
        <v>54.225352112676056</v>
      </c>
      <c r="I26" s="150">
        <v>76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>
        <v>132</v>
      </c>
      <c r="R26" s="153"/>
      <c r="S26" s="153">
        <v>97085642</v>
      </c>
      <c r="T26" s="45">
        <f t="shared" si="4"/>
        <v>5274</v>
      </c>
      <c r="U26" s="46">
        <f t="shared" si="5"/>
        <v>126.57599999999999</v>
      </c>
      <c r="V26" s="46">
        <f t="shared" si="6"/>
        <v>5.274</v>
      </c>
      <c r="W26" s="96">
        <v>4.5</v>
      </c>
      <c r="X26" s="96">
        <f t="shared" si="1"/>
        <v>4.5</v>
      </c>
      <c r="Y26" s="97" t="s">
        <v>171</v>
      </c>
      <c r="Z26" s="154">
        <v>0</v>
      </c>
      <c r="AA26" s="154">
        <v>1016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16364572</v>
      </c>
      <c r="AJ26" s="45">
        <f t="shared" si="7"/>
        <v>1168</v>
      </c>
      <c r="AK26" s="48">
        <f t="shared" si="8"/>
        <v>221.46378460371633</v>
      </c>
      <c r="AL26" s="151">
        <v>0</v>
      </c>
      <c r="AM26" s="151">
        <v>1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3</v>
      </c>
      <c r="E27" s="150">
        <f t="shared" si="2"/>
        <v>2.1126760563380285</v>
      </c>
      <c r="F27" s="150">
        <v>2</v>
      </c>
      <c r="G27" s="118">
        <v>77</v>
      </c>
      <c r="H27" s="150">
        <f t="shared" si="0"/>
        <v>54.225352112676056</v>
      </c>
      <c r="I27" s="150">
        <v>76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>
        <v>131</v>
      </c>
      <c r="R27" s="153"/>
      <c r="S27" s="153">
        <v>97090593</v>
      </c>
      <c r="T27" s="45">
        <f t="shared" si="4"/>
        <v>4951</v>
      </c>
      <c r="U27" s="46">
        <f t="shared" si="5"/>
        <v>118.824</v>
      </c>
      <c r="V27" s="46">
        <f t="shared" si="6"/>
        <v>4.9509999999999996</v>
      </c>
      <c r="W27" s="96">
        <v>4.0999999999999996</v>
      </c>
      <c r="X27" s="96">
        <f t="shared" si="1"/>
        <v>4.0999999999999996</v>
      </c>
      <c r="Y27" s="97" t="s">
        <v>171</v>
      </c>
      <c r="Z27" s="154">
        <v>0</v>
      </c>
      <c r="AA27" s="154">
        <v>1016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16365727</v>
      </c>
      <c r="AJ27" s="45">
        <f>IF(ISBLANK(AI27),"-",AI27-AI26)</f>
        <v>1155</v>
      </c>
      <c r="AK27" s="48">
        <f t="shared" si="8"/>
        <v>233.2862048071097</v>
      </c>
      <c r="AL27" s="151">
        <v>0</v>
      </c>
      <c r="AM27" s="151">
        <v>1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3</v>
      </c>
      <c r="E28" s="150">
        <f t="shared" si="2"/>
        <v>2.1126760563380285</v>
      </c>
      <c r="F28" s="150">
        <v>1</v>
      </c>
      <c r="G28" s="118">
        <v>76</v>
      </c>
      <c r="H28" s="150">
        <f t="shared" si="0"/>
        <v>53.521126760563384</v>
      </c>
      <c r="I28" s="150">
        <v>75</v>
      </c>
      <c r="J28" s="41" t="s">
        <v>88</v>
      </c>
      <c r="K28" s="41">
        <f t="shared" si="3"/>
        <v>50</v>
      </c>
      <c r="L28" s="42">
        <f t="shared" ref="L28:L33" si="13">(G28-3)/1.42</f>
        <v>51.408450704225352</v>
      </c>
      <c r="M28" s="41">
        <f t="shared" si="12"/>
        <v>55.633802816901408</v>
      </c>
      <c r="N28" s="43">
        <v>18</v>
      </c>
      <c r="O28" s="44" t="s">
        <v>100</v>
      </c>
      <c r="P28" s="44">
        <v>16.7</v>
      </c>
      <c r="Q28" s="153">
        <v>131</v>
      </c>
      <c r="R28" s="153"/>
      <c r="S28" s="153">
        <v>97095558</v>
      </c>
      <c r="T28" s="45">
        <f t="shared" si="4"/>
        <v>4965</v>
      </c>
      <c r="U28" s="46">
        <f t="shared" si="5"/>
        <v>119.16</v>
      </c>
      <c r="V28" s="46">
        <f t="shared" si="6"/>
        <v>4.9649999999999999</v>
      </c>
      <c r="W28" s="96">
        <v>3.7</v>
      </c>
      <c r="X28" s="96">
        <f t="shared" si="1"/>
        <v>3.7</v>
      </c>
      <c r="Y28" s="97" t="s">
        <v>171</v>
      </c>
      <c r="Z28" s="154">
        <v>0</v>
      </c>
      <c r="AA28" s="154">
        <v>1016</v>
      </c>
      <c r="AB28" s="154">
        <v>1187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16366887</v>
      </c>
      <c r="AJ28" s="45">
        <f t="shared" si="7"/>
        <v>1160</v>
      </c>
      <c r="AK28" s="48">
        <f>AJ27/V28</f>
        <v>232.6283987915408</v>
      </c>
      <c r="AL28" s="151">
        <v>0</v>
      </c>
      <c r="AM28" s="151">
        <v>1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3</v>
      </c>
      <c r="E29" s="150">
        <f t="shared" si="2"/>
        <v>2.1126760563380285</v>
      </c>
      <c r="F29" s="150">
        <v>2</v>
      </c>
      <c r="G29" s="118">
        <v>75</v>
      </c>
      <c r="H29" s="150">
        <f t="shared" si="0"/>
        <v>52.816901408450704</v>
      </c>
      <c r="I29" s="150">
        <v>74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>
        <v>131</v>
      </c>
      <c r="R29" s="153"/>
      <c r="S29" s="153">
        <v>97100496</v>
      </c>
      <c r="T29" s="45">
        <f t="shared" si="4"/>
        <v>4938</v>
      </c>
      <c r="U29" s="46">
        <f t="shared" si="5"/>
        <v>118.512</v>
      </c>
      <c r="V29" s="46">
        <f t="shared" si="6"/>
        <v>4.9379999999999997</v>
      </c>
      <c r="W29" s="96">
        <v>3.3</v>
      </c>
      <c r="X29" s="96">
        <f t="shared" si="1"/>
        <v>3.3</v>
      </c>
      <c r="Y29" s="97" t="s">
        <v>171</v>
      </c>
      <c r="Z29" s="154">
        <v>0</v>
      </c>
      <c r="AA29" s="154">
        <v>1016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16368054</v>
      </c>
      <c r="AJ29" s="45">
        <f t="shared" si="7"/>
        <v>1167</v>
      </c>
      <c r="AK29" s="48">
        <f>AJ28/V29</f>
        <v>234.91292021061159</v>
      </c>
      <c r="AL29" s="151">
        <v>0</v>
      </c>
      <c r="AM29" s="151">
        <v>1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1.1299999999999999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3</v>
      </c>
      <c r="E30" s="150">
        <f t="shared" si="2"/>
        <v>2.1126760563380285</v>
      </c>
      <c r="F30" s="150">
        <v>1</v>
      </c>
      <c r="G30" s="118">
        <v>74</v>
      </c>
      <c r="H30" s="150">
        <f t="shared" si="0"/>
        <v>52.112676056338032</v>
      </c>
      <c r="I30" s="150">
        <v>73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>
        <v>130</v>
      </c>
      <c r="R30" s="153"/>
      <c r="S30" s="153">
        <v>97105275</v>
      </c>
      <c r="T30" s="45">
        <f t="shared" si="4"/>
        <v>4779</v>
      </c>
      <c r="U30" s="46">
        <f t="shared" si="5"/>
        <v>114.696</v>
      </c>
      <c r="V30" s="46">
        <f t="shared" si="6"/>
        <v>4.7789999999999999</v>
      </c>
      <c r="W30" s="96">
        <v>3</v>
      </c>
      <c r="X30" s="96">
        <f t="shared" si="1"/>
        <v>3</v>
      </c>
      <c r="Y30" s="97" t="s">
        <v>171</v>
      </c>
      <c r="Z30" s="154">
        <v>0</v>
      </c>
      <c r="AA30" s="154">
        <v>1015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16369216</v>
      </c>
      <c r="AJ30" s="45">
        <f t="shared" si="7"/>
        <v>1162</v>
      </c>
      <c r="AK30" s="48">
        <f t="shared" si="8"/>
        <v>243.14710190416406</v>
      </c>
      <c r="AL30" s="151">
        <v>0</v>
      </c>
      <c r="AM30" s="151">
        <v>1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3</v>
      </c>
      <c r="E31" s="150">
        <f t="shared" si="2"/>
        <v>2.1126760563380285</v>
      </c>
      <c r="F31" s="150">
        <v>0</v>
      </c>
      <c r="G31" s="118">
        <v>73</v>
      </c>
      <c r="H31" s="150">
        <f t="shared" si="0"/>
        <v>51.408450704225352</v>
      </c>
      <c r="I31" s="150">
        <v>71</v>
      </c>
      <c r="J31" s="41" t="s">
        <v>88</v>
      </c>
      <c r="K31" s="41">
        <f t="shared" si="3"/>
        <v>47.887323943661976</v>
      </c>
      <c r="L31" s="42">
        <f t="shared" si="13"/>
        <v>49.295774647887328</v>
      </c>
      <c r="M31" s="41">
        <f t="shared" si="12"/>
        <v>53.521126760563384</v>
      </c>
      <c r="N31" s="43">
        <v>18</v>
      </c>
      <c r="O31" s="44" t="s">
        <v>100</v>
      </c>
      <c r="P31" s="44">
        <v>16.600000000000001</v>
      </c>
      <c r="Q31" s="153">
        <v>129</v>
      </c>
      <c r="R31" s="153"/>
      <c r="S31" s="153">
        <v>97109577</v>
      </c>
      <c r="T31" s="45">
        <f t="shared" si="4"/>
        <v>4302</v>
      </c>
      <c r="U31" s="46">
        <f t="shared" si="5"/>
        <v>103.248</v>
      </c>
      <c r="V31" s="46">
        <f t="shared" si="6"/>
        <v>4.3019999999999996</v>
      </c>
      <c r="W31" s="96">
        <v>2.6</v>
      </c>
      <c r="X31" s="96">
        <f t="shared" si="1"/>
        <v>2.6</v>
      </c>
      <c r="Y31" s="97" t="s">
        <v>171</v>
      </c>
      <c r="Z31" s="154">
        <v>0</v>
      </c>
      <c r="AA31" s="154">
        <v>1015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16370377</v>
      </c>
      <c r="AJ31" s="45">
        <f t="shared" si="7"/>
        <v>1161</v>
      </c>
      <c r="AK31" s="48">
        <f t="shared" si="8"/>
        <v>269.87447698744774</v>
      </c>
      <c r="AL31" s="151">
        <v>0</v>
      </c>
      <c r="AM31" s="151">
        <v>1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3</v>
      </c>
      <c r="E32" s="150">
        <f t="shared" si="2"/>
        <v>2.1126760563380285</v>
      </c>
      <c r="F32" s="150">
        <v>0</v>
      </c>
      <c r="G32" s="118">
        <v>74</v>
      </c>
      <c r="H32" s="150">
        <f t="shared" si="0"/>
        <v>52.112676056338032</v>
      </c>
      <c r="I32" s="150">
        <v>73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>
        <v>129</v>
      </c>
      <c r="R32" s="153"/>
      <c r="S32" s="153">
        <v>97113892</v>
      </c>
      <c r="T32" s="45">
        <f t="shared" si="4"/>
        <v>4315</v>
      </c>
      <c r="U32" s="46">
        <f t="shared" si="5"/>
        <v>103.56</v>
      </c>
      <c r="V32" s="46">
        <f t="shared" si="6"/>
        <v>4.3150000000000004</v>
      </c>
      <c r="W32" s="96">
        <v>2.2000000000000002</v>
      </c>
      <c r="X32" s="96">
        <f t="shared" si="1"/>
        <v>2.2000000000000002</v>
      </c>
      <c r="Y32" s="97" t="s">
        <v>171</v>
      </c>
      <c r="Z32" s="154">
        <v>0</v>
      </c>
      <c r="AA32" s="154">
        <v>1015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16371537</v>
      </c>
      <c r="AJ32" s="45">
        <f t="shared" si="7"/>
        <v>1160</v>
      </c>
      <c r="AK32" s="48">
        <f t="shared" si="8"/>
        <v>268.82966396291999</v>
      </c>
      <c r="AL32" s="151">
        <v>0</v>
      </c>
      <c r="AM32" s="151">
        <v>1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3</v>
      </c>
      <c r="E33" s="150">
        <f t="shared" si="2"/>
        <v>2.1126760563380285</v>
      </c>
      <c r="F33" s="150">
        <v>0</v>
      </c>
      <c r="G33" s="118">
        <v>75</v>
      </c>
      <c r="H33" s="150">
        <f t="shared" si="0"/>
        <v>52.816901408450704</v>
      </c>
      <c r="I33" s="150">
        <v>73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>
        <v>131</v>
      </c>
      <c r="R33" s="153"/>
      <c r="S33" s="153">
        <v>97118235</v>
      </c>
      <c r="T33" s="45">
        <f t="shared" si="4"/>
        <v>4343</v>
      </c>
      <c r="U33" s="46">
        <f t="shared" si="5"/>
        <v>104.232</v>
      </c>
      <c r="V33" s="46">
        <f t="shared" si="6"/>
        <v>4.343</v>
      </c>
      <c r="W33" s="96">
        <v>2</v>
      </c>
      <c r="X33" s="96">
        <f t="shared" si="1"/>
        <v>2</v>
      </c>
      <c r="Y33" s="97" t="s">
        <v>171</v>
      </c>
      <c r="Z33" s="154">
        <v>0</v>
      </c>
      <c r="AA33" s="154">
        <v>1015</v>
      </c>
      <c r="AB33" s="154">
        <v>1186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16372660</v>
      </c>
      <c r="AJ33" s="45">
        <f t="shared" si="7"/>
        <v>1123</v>
      </c>
      <c r="AK33" s="48">
        <f t="shared" si="8"/>
        <v>258.57702049274695</v>
      </c>
      <c r="AL33" s="151">
        <v>0</v>
      </c>
      <c r="AM33" s="151">
        <v>1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f>AS33-AS32</f>
        <v>0</v>
      </c>
      <c r="AU33" s="119">
        <v>1.19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0</v>
      </c>
      <c r="G34" s="118">
        <v>70</v>
      </c>
      <c r="H34" s="150">
        <f t="shared" si="0"/>
        <v>49.295774647887328</v>
      </c>
      <c r="I34" s="150">
        <v>72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>
        <v>142</v>
      </c>
      <c r="R34" s="153"/>
      <c r="S34" s="153">
        <v>97122135</v>
      </c>
      <c r="T34" s="45">
        <f t="shared" si="4"/>
        <v>3900</v>
      </c>
      <c r="U34" s="46">
        <f t="shared" si="5"/>
        <v>93.6</v>
      </c>
      <c r="V34" s="46">
        <f t="shared" si="6"/>
        <v>3.9</v>
      </c>
      <c r="W34" s="96">
        <v>2.6</v>
      </c>
      <c r="X34" s="96">
        <f t="shared" si="1"/>
        <v>2.6</v>
      </c>
      <c r="Y34" s="97" t="s">
        <v>140</v>
      </c>
      <c r="Z34" s="154">
        <v>0</v>
      </c>
      <c r="AA34" s="154">
        <v>0</v>
      </c>
      <c r="AB34" s="154">
        <v>1186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16373779</v>
      </c>
      <c r="AJ34" s="45">
        <f t="shared" si="7"/>
        <v>1119</v>
      </c>
      <c r="AK34" s="48">
        <f t="shared" si="8"/>
        <v>286.92307692307691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2</v>
      </c>
      <c r="G35" s="118">
        <v>72</v>
      </c>
      <c r="H35" s="150">
        <f t="shared" si="0"/>
        <v>50.70422535211268</v>
      </c>
      <c r="I35" s="150">
        <v>74</v>
      </c>
      <c r="J35" s="41" t="s">
        <v>88</v>
      </c>
      <c r="K35" s="41">
        <f t="shared" si="3"/>
        <v>45.774647887323944</v>
      </c>
      <c r="L35" s="42">
        <f>(G35-5)/1.42</f>
        <v>47.183098591549296</v>
      </c>
      <c r="M35" s="41">
        <f t="shared" si="12"/>
        <v>51.408450704225352</v>
      </c>
      <c r="N35" s="43">
        <v>14</v>
      </c>
      <c r="O35" s="44" t="s">
        <v>116</v>
      </c>
      <c r="P35" s="58">
        <v>11.5</v>
      </c>
      <c r="Q35" s="153">
        <v>141</v>
      </c>
      <c r="R35" s="153"/>
      <c r="S35" s="153">
        <v>97125995</v>
      </c>
      <c r="T35" s="45">
        <f t="shared" si="4"/>
        <v>3860</v>
      </c>
      <c r="U35" s="46">
        <f t="shared" si="5"/>
        <v>92.64</v>
      </c>
      <c r="V35" s="46">
        <f t="shared" si="6"/>
        <v>3.86</v>
      </c>
      <c r="W35" s="96">
        <v>3.4</v>
      </c>
      <c r="X35" s="96">
        <f t="shared" si="1"/>
        <v>3.4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16374865</v>
      </c>
      <c r="AJ35" s="45">
        <f t="shared" si="7"/>
        <v>1086</v>
      </c>
      <c r="AK35" s="48">
        <f t="shared" si="8"/>
        <v>281.34715025906735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112791</v>
      </c>
      <c r="U36" s="46">
        <f t="shared" si="5"/>
        <v>2706.9839999999999</v>
      </c>
      <c r="V36" s="46">
        <f t="shared" si="6"/>
        <v>112.791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27627</v>
      </c>
      <c r="AK36" s="61">
        <f>$AJ$36/$V36</f>
        <v>244.93975583158232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1.0533333333333335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191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180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192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177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H12:I35 E12:F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3:W3" name="Range1_16_1_1_1_1_1_1_2_2_2_2_2_2_2_2_2_2_2_2_2_2_2_2_2_2_2_2_2_2_2_1_2_2_2_2_2_2_2_2_2_2_3_2_2_2_2_2_2_2_2_2_2_1_1_1_1_2_2_1_1_1_1_1_1_1_1_1_1_1_1_1_1_3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R5:W5" name="Range1_16_1_1_1_1_1_1_2_2_2_2_2_2_2_2_2_2_2_2_2_2_2_2_2_2_2_2_2_2_2_1_2_2_2_2_2_2_2_2_2_2_3_2_2_2_2_2_2_2_2_2_2_1_1_1_1_2_2_1_1_1_1_1_1_1_1_1_1_3_1_3_2_1_1_1_1_1_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448" priority="5" operator="containsText" text="N/A">
      <formula>NOT(ISERROR(SEARCH("N/A",Z12)))</formula>
    </cfRule>
    <cfRule type="cellIs" dxfId="447" priority="17" operator="equal">
      <formula>0</formula>
    </cfRule>
  </conditionalFormatting>
  <conditionalFormatting sqref="Z12:AG35">
    <cfRule type="cellIs" dxfId="446" priority="16" operator="greaterThanOrEqual">
      <formula>1185</formula>
    </cfRule>
  </conditionalFormatting>
  <conditionalFormatting sqref="Z12:AG35">
    <cfRule type="cellIs" dxfId="445" priority="15" operator="between">
      <formula>0.1</formula>
      <formula>1184</formula>
    </cfRule>
  </conditionalFormatting>
  <conditionalFormatting sqref="Z8:Z9 AT12:AT35 AL36:AQ36 AL12:AR35">
    <cfRule type="cellIs" dxfId="444" priority="14" operator="equal">
      <formula>0</formula>
    </cfRule>
  </conditionalFormatting>
  <conditionalFormatting sqref="Z8:Z9 AT12:AT35 AL36:AQ36 AL12:AR35">
    <cfRule type="cellIs" dxfId="443" priority="13" operator="greaterThan">
      <formula>1179</formula>
    </cfRule>
  </conditionalFormatting>
  <conditionalFormatting sqref="Z8:Z9 AT12:AT35 AL36:AQ36 AL12:AR35">
    <cfRule type="cellIs" dxfId="442" priority="12" operator="greaterThan">
      <formula>99</formula>
    </cfRule>
  </conditionalFormatting>
  <conditionalFormatting sqref="Z8:Z9 AT12:AT35 AL36:AQ36 AL12:AR35">
    <cfRule type="cellIs" dxfId="441" priority="11" operator="greaterThan">
      <formula>0.99</formula>
    </cfRule>
  </conditionalFormatting>
  <conditionalFormatting sqref="AD8:AD9">
    <cfRule type="cellIs" dxfId="440" priority="10" operator="equal">
      <formula>0</formula>
    </cfRule>
  </conditionalFormatting>
  <conditionalFormatting sqref="AD8:AD9">
    <cfRule type="cellIs" dxfId="439" priority="9" operator="greaterThan">
      <formula>1179</formula>
    </cfRule>
  </conditionalFormatting>
  <conditionalFormatting sqref="AD8:AD9">
    <cfRule type="cellIs" dxfId="438" priority="8" operator="greaterThan">
      <formula>99</formula>
    </cfRule>
  </conditionalFormatting>
  <conditionalFormatting sqref="AD8:AD9">
    <cfRule type="cellIs" dxfId="437" priority="7" operator="greaterThan">
      <formula>0.99</formula>
    </cfRule>
  </conditionalFormatting>
  <conditionalFormatting sqref="AK12:AK35">
    <cfRule type="cellIs" dxfId="436" priority="6" operator="greaterThan">
      <formula>$AK$8</formula>
    </cfRule>
  </conditionalFormatting>
  <conditionalFormatting sqref="AS12:AS35">
    <cfRule type="containsText" dxfId="435" priority="1" operator="containsText" text="N/A">
      <formula>NOT(ISERROR(SEARCH("N/A",AS12)))</formula>
    </cfRule>
    <cfRule type="cellIs" dxfId="434" priority="4" operator="equal">
      <formula>0</formula>
    </cfRule>
  </conditionalFormatting>
  <conditionalFormatting sqref="AS12:AS35">
    <cfRule type="cellIs" dxfId="433" priority="3" operator="greaterThanOrEqual">
      <formula>1185</formula>
    </cfRule>
  </conditionalFormatting>
  <conditionalFormatting sqref="AS12:AS35">
    <cfRule type="cellIs" dxfId="432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7" zoomScaleNormal="100" workbookViewId="0">
      <selection activeCell="R5" sqref="R5:W5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133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161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43258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27696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6'!S35</f>
        <v>97125995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6'!AI35</f>
        <v>16374865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>
        <v>3</v>
      </c>
      <c r="E12" s="150">
        <f>D12/1.42</f>
        <v>2.1126760563380285</v>
      </c>
      <c r="F12" s="150">
        <v>3</v>
      </c>
      <c r="G12" s="118">
        <v>69</v>
      </c>
      <c r="H12" s="150">
        <f t="shared" ref="H12:H35" si="0">G12/1.42</f>
        <v>48.591549295774648</v>
      </c>
      <c r="I12" s="150">
        <v>70</v>
      </c>
      <c r="J12" s="41" t="s">
        <v>88</v>
      </c>
      <c r="K12" s="41">
        <f>L12-(2/1.42)</f>
        <v>43.661971830985919</v>
      </c>
      <c r="L12" s="42">
        <f>(G12-5)/1.42</f>
        <v>45.070422535211272</v>
      </c>
      <c r="M12" s="41">
        <f>L12+(6/1.42)</f>
        <v>49.295774647887328</v>
      </c>
      <c r="N12" s="43">
        <v>14</v>
      </c>
      <c r="O12" s="44" t="s">
        <v>89</v>
      </c>
      <c r="P12" s="44">
        <v>11.4</v>
      </c>
      <c r="Q12" s="153">
        <v>145</v>
      </c>
      <c r="R12" s="153"/>
      <c r="S12" s="153">
        <v>97130244</v>
      </c>
      <c r="T12" s="45">
        <f>IF(ISBLANK(S12),"-",S12-S11)</f>
        <v>4249</v>
      </c>
      <c r="U12" s="46">
        <f>T12*24/1000</f>
        <v>101.976</v>
      </c>
      <c r="V12" s="46">
        <f>T12/1000</f>
        <v>4.2489999999999997</v>
      </c>
      <c r="W12" s="96">
        <v>4.5999999999999996</v>
      </c>
      <c r="X12" s="96">
        <f t="shared" ref="X12:X35" si="1">W12</f>
        <v>4.5999999999999996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16375989</v>
      </c>
      <c r="AJ12" s="45">
        <f>IF(ISBLANK(AI12),"-",AI12-AI11)</f>
        <v>1124</v>
      </c>
      <c r="AK12" s="48">
        <f>AJ12/V12</f>
        <v>264.53283125441283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3</v>
      </c>
      <c r="E13" s="150">
        <f t="shared" ref="E13:E35" si="2">D13/1.42</f>
        <v>2.1126760563380285</v>
      </c>
      <c r="F13" s="150">
        <v>4</v>
      </c>
      <c r="G13" s="118">
        <v>70</v>
      </c>
      <c r="H13" s="150">
        <f t="shared" si="0"/>
        <v>49.295774647887328</v>
      </c>
      <c r="I13" s="150">
        <v>72</v>
      </c>
      <c r="J13" s="41" t="s">
        <v>88</v>
      </c>
      <c r="K13" s="41">
        <f t="shared" ref="K13:K35" si="3">L13-(2/1.42)</f>
        <v>44.366197183098592</v>
      </c>
      <c r="L13" s="42">
        <f>(G13-5)/1.42</f>
        <v>45.774647887323944</v>
      </c>
      <c r="M13" s="41">
        <f>L13+(6/1.42)</f>
        <v>50</v>
      </c>
      <c r="N13" s="43">
        <v>14</v>
      </c>
      <c r="O13" s="44" t="s">
        <v>89</v>
      </c>
      <c r="P13" s="44">
        <v>11.2</v>
      </c>
      <c r="Q13" s="153">
        <v>145</v>
      </c>
      <c r="R13" s="153"/>
      <c r="S13" s="153">
        <v>97134248</v>
      </c>
      <c r="T13" s="45">
        <f t="shared" ref="T13:T35" si="4">IF(ISBLANK(S13),"-",S13-S12)</f>
        <v>4004</v>
      </c>
      <c r="U13" s="46">
        <f t="shared" ref="U13:U36" si="5">T13*24/1000</f>
        <v>96.096000000000004</v>
      </c>
      <c r="V13" s="46">
        <f t="shared" ref="V13:V36" si="6">T13/1000</f>
        <v>4.0039999999999996</v>
      </c>
      <c r="W13" s="96">
        <v>5.9</v>
      </c>
      <c r="X13" s="96">
        <f t="shared" si="1"/>
        <v>5.9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16377107</v>
      </c>
      <c r="AJ13" s="45">
        <f t="shared" ref="AJ13:AJ35" si="7">IF(ISBLANK(AI13),"-",AI13-AI12)</f>
        <v>1118</v>
      </c>
      <c r="AK13" s="48">
        <f t="shared" ref="AK13:AK35" si="8">AJ13/V13</f>
        <v>279.22077922077926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1.03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6</v>
      </c>
      <c r="G14" s="118">
        <v>71</v>
      </c>
      <c r="H14" s="150">
        <f t="shared" si="0"/>
        <v>50</v>
      </c>
      <c r="I14" s="150">
        <v>73</v>
      </c>
      <c r="J14" s="41" t="s">
        <v>88</v>
      </c>
      <c r="K14" s="41">
        <f t="shared" si="3"/>
        <v>45.070422535211272</v>
      </c>
      <c r="L14" s="42">
        <f>(G14-5)/1.42</f>
        <v>46.478873239436624</v>
      </c>
      <c r="M14" s="41">
        <f>L14+(6/1.42)</f>
        <v>50.70422535211268</v>
      </c>
      <c r="N14" s="43">
        <v>14</v>
      </c>
      <c r="O14" s="44" t="s">
        <v>89</v>
      </c>
      <c r="P14" s="44">
        <v>11.2</v>
      </c>
      <c r="Q14" s="153">
        <v>146</v>
      </c>
      <c r="R14" s="153"/>
      <c r="S14" s="153">
        <v>97138694</v>
      </c>
      <c r="T14" s="45">
        <f>IF(ISBLANK(S14),"-",S14-S13)</f>
        <v>4446</v>
      </c>
      <c r="U14" s="46">
        <f t="shared" si="5"/>
        <v>106.70399999999999</v>
      </c>
      <c r="V14" s="46">
        <f t="shared" si="6"/>
        <v>4.4459999999999997</v>
      </c>
      <c r="W14" s="96">
        <v>7.2</v>
      </c>
      <c r="X14" s="96">
        <f t="shared" si="1"/>
        <v>7.2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16378232</v>
      </c>
      <c r="AJ14" s="45">
        <f t="shared" si="7"/>
        <v>1125</v>
      </c>
      <c r="AK14" s="48">
        <f t="shared" si="8"/>
        <v>253.03643724696357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4</v>
      </c>
      <c r="E15" s="150">
        <f t="shared" si="2"/>
        <v>2.8169014084507045</v>
      </c>
      <c r="F15" s="150">
        <v>7</v>
      </c>
      <c r="G15" s="118">
        <v>68</v>
      </c>
      <c r="H15" s="150">
        <f t="shared" si="0"/>
        <v>47.887323943661976</v>
      </c>
      <c r="I15" s="150">
        <v>73</v>
      </c>
      <c r="J15" s="41" t="s">
        <v>88</v>
      </c>
      <c r="K15" s="41">
        <f t="shared" si="3"/>
        <v>42.95774647887324</v>
      </c>
      <c r="L15" s="42">
        <f>(G15-5)/1.42</f>
        <v>44.366197183098592</v>
      </c>
      <c r="M15" s="41">
        <f>L15+(6/1.42)</f>
        <v>48.591549295774648</v>
      </c>
      <c r="N15" s="43">
        <v>14</v>
      </c>
      <c r="O15" s="44" t="s">
        <v>89</v>
      </c>
      <c r="P15" s="44">
        <v>12.8</v>
      </c>
      <c r="Q15" s="153">
        <v>150</v>
      </c>
      <c r="R15" s="153"/>
      <c r="S15" s="153">
        <v>97142530</v>
      </c>
      <c r="T15" s="45">
        <f t="shared" si="4"/>
        <v>3836</v>
      </c>
      <c r="U15" s="46">
        <f t="shared" si="5"/>
        <v>92.063999999999993</v>
      </c>
      <c r="V15" s="46">
        <f t="shared" si="6"/>
        <v>3.8359999999999999</v>
      </c>
      <c r="W15" s="96">
        <v>8.6</v>
      </c>
      <c r="X15" s="96">
        <f t="shared" si="1"/>
        <v>8.6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16379341</v>
      </c>
      <c r="AJ15" s="45">
        <f t="shared" si="7"/>
        <v>1109</v>
      </c>
      <c r="AK15" s="48">
        <f t="shared" si="8"/>
        <v>289.10323253388947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8</v>
      </c>
      <c r="G16" s="118">
        <v>78</v>
      </c>
      <c r="H16" s="150">
        <f t="shared" si="0"/>
        <v>54.929577464788736</v>
      </c>
      <c r="I16" s="150">
        <v>78</v>
      </c>
      <c r="J16" s="41" t="s">
        <v>88</v>
      </c>
      <c r="K16" s="41">
        <f t="shared" si="3"/>
        <v>50</v>
      </c>
      <c r="L16" s="42">
        <f>(G16-5)/1.42</f>
        <v>51.408450704225352</v>
      </c>
      <c r="M16" s="41">
        <f>L16+(6/1.42)</f>
        <v>55.633802816901408</v>
      </c>
      <c r="N16" s="43">
        <v>18</v>
      </c>
      <c r="O16" s="44" t="s">
        <v>89</v>
      </c>
      <c r="P16" s="44">
        <v>13.1</v>
      </c>
      <c r="Q16" s="153">
        <v>132</v>
      </c>
      <c r="R16" s="153"/>
      <c r="S16" s="153">
        <v>97147241</v>
      </c>
      <c r="T16" s="45">
        <f t="shared" si="4"/>
        <v>4711</v>
      </c>
      <c r="U16" s="46">
        <f t="shared" si="5"/>
        <v>113.06399999999999</v>
      </c>
      <c r="V16" s="46">
        <f t="shared" si="6"/>
        <v>4.7110000000000003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16380418</v>
      </c>
      <c r="AJ16" s="45">
        <f t="shared" si="7"/>
        <v>1077</v>
      </c>
      <c r="AK16" s="48">
        <f t="shared" si="8"/>
        <v>228.61388240288684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3</v>
      </c>
      <c r="E17" s="150">
        <f t="shared" si="2"/>
        <v>2.1126760563380285</v>
      </c>
      <c r="F17" s="150">
        <v>8</v>
      </c>
      <c r="G17" s="118">
        <v>77</v>
      </c>
      <c r="H17" s="150">
        <f t="shared" si="0"/>
        <v>54.225352112676056</v>
      </c>
      <c r="I17" s="150">
        <v>79</v>
      </c>
      <c r="J17" s="41" t="s">
        <v>88</v>
      </c>
      <c r="K17" s="41">
        <f t="shared" si="3"/>
        <v>52.816901408450704</v>
      </c>
      <c r="L17" s="42">
        <f t="shared" ref="L17:L26" si="10">G17/1.42</f>
        <v>54.225352112676056</v>
      </c>
      <c r="M17" s="41">
        <f>L17+1.42</f>
        <v>55.645352112676058</v>
      </c>
      <c r="N17" s="43">
        <v>19</v>
      </c>
      <c r="O17" s="44" t="s">
        <v>100</v>
      </c>
      <c r="P17" s="44">
        <v>13.1</v>
      </c>
      <c r="Q17" s="153">
        <v>130</v>
      </c>
      <c r="R17" s="153"/>
      <c r="S17" s="153">
        <v>97152998</v>
      </c>
      <c r="T17" s="45">
        <f t="shared" si="4"/>
        <v>5757</v>
      </c>
      <c r="U17" s="46">
        <f t="shared" si="5"/>
        <v>138.16800000000001</v>
      </c>
      <c r="V17" s="46">
        <f t="shared" si="6"/>
        <v>5.7569999999999997</v>
      </c>
      <c r="W17" s="96">
        <v>9.4</v>
      </c>
      <c r="X17" s="96">
        <f t="shared" si="1"/>
        <v>9.4</v>
      </c>
      <c r="Y17" s="97" t="s">
        <v>171</v>
      </c>
      <c r="Z17" s="154">
        <v>1006</v>
      </c>
      <c r="AA17" s="154">
        <v>0</v>
      </c>
      <c r="AB17" s="154">
        <v>1187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16381526</v>
      </c>
      <c r="AJ17" s="45">
        <f t="shared" si="7"/>
        <v>1108</v>
      </c>
      <c r="AK17" s="48">
        <f t="shared" si="8"/>
        <v>192.46135139829772</v>
      </c>
      <c r="AL17" s="151">
        <v>1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9"/>
        <v>0</v>
      </c>
      <c r="AU17" s="119">
        <v>1.01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4</v>
      </c>
      <c r="E18" s="150">
        <f t="shared" si="2"/>
        <v>2.8169014084507045</v>
      </c>
      <c r="F18" s="150">
        <v>8</v>
      </c>
      <c r="G18" s="118">
        <v>78</v>
      </c>
      <c r="H18" s="150">
        <f t="shared" si="0"/>
        <v>54.929577464788736</v>
      </c>
      <c r="I18" s="150">
        <v>80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132</v>
      </c>
      <c r="R18" s="153"/>
      <c r="S18" s="153">
        <v>97158798</v>
      </c>
      <c r="T18" s="45">
        <f t="shared" si="4"/>
        <v>5800</v>
      </c>
      <c r="U18" s="46">
        <f t="shared" si="5"/>
        <v>139.19999999999999</v>
      </c>
      <c r="V18" s="46">
        <f t="shared" si="6"/>
        <v>5.8</v>
      </c>
      <c r="W18" s="96">
        <v>8.9</v>
      </c>
      <c r="X18" s="96">
        <f t="shared" si="1"/>
        <v>8.9</v>
      </c>
      <c r="Y18" s="97" t="s">
        <v>171</v>
      </c>
      <c r="Z18" s="154">
        <v>1016</v>
      </c>
      <c r="AA18" s="154">
        <v>0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16382705</v>
      </c>
      <c r="AJ18" s="45">
        <f t="shared" si="7"/>
        <v>1179</v>
      </c>
      <c r="AK18" s="48">
        <f t="shared" si="8"/>
        <v>203.27586206896552</v>
      </c>
      <c r="AL18" s="151">
        <v>1</v>
      </c>
      <c r="AM18" s="151">
        <v>0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4</v>
      </c>
      <c r="E19" s="150">
        <f t="shared" si="2"/>
        <v>2.8169014084507045</v>
      </c>
      <c r="F19" s="150">
        <v>7</v>
      </c>
      <c r="G19" s="118">
        <v>77</v>
      </c>
      <c r="H19" s="150">
        <f t="shared" si="0"/>
        <v>54.225352112676056</v>
      </c>
      <c r="I19" s="150">
        <v>79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>
        <v>133</v>
      </c>
      <c r="R19" s="153"/>
      <c r="S19" s="153">
        <v>97164938</v>
      </c>
      <c r="T19" s="45">
        <f t="shared" si="4"/>
        <v>6140</v>
      </c>
      <c r="U19" s="46">
        <f>T19*24/1000</f>
        <v>147.36000000000001</v>
      </c>
      <c r="V19" s="46">
        <f t="shared" si="6"/>
        <v>6.14</v>
      </c>
      <c r="W19" s="96">
        <v>8.3000000000000007</v>
      </c>
      <c r="X19" s="96">
        <f t="shared" si="1"/>
        <v>8.3000000000000007</v>
      </c>
      <c r="Y19" s="97" t="s">
        <v>171</v>
      </c>
      <c r="Z19" s="154">
        <v>1016</v>
      </c>
      <c r="AA19" s="154">
        <v>0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16383890</v>
      </c>
      <c r="AJ19" s="45">
        <f t="shared" si="7"/>
        <v>1185</v>
      </c>
      <c r="AK19" s="48">
        <f t="shared" si="8"/>
        <v>192.99674267100977</v>
      </c>
      <c r="AL19" s="151">
        <v>1</v>
      </c>
      <c r="AM19" s="151">
        <v>0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4</v>
      </c>
      <c r="E20" s="150">
        <f t="shared" si="2"/>
        <v>2.8169014084507045</v>
      </c>
      <c r="F20" s="150">
        <v>6</v>
      </c>
      <c r="G20" s="118">
        <v>77</v>
      </c>
      <c r="H20" s="150">
        <f t="shared" si="0"/>
        <v>54.225352112676056</v>
      </c>
      <c r="I20" s="150">
        <v>78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>
        <v>129</v>
      </c>
      <c r="R20" s="153"/>
      <c r="S20" s="153">
        <v>97170345</v>
      </c>
      <c r="T20" s="45">
        <f t="shared" si="4"/>
        <v>5407</v>
      </c>
      <c r="U20" s="46">
        <f t="shared" si="5"/>
        <v>129.768</v>
      </c>
      <c r="V20" s="46">
        <f t="shared" si="6"/>
        <v>5.407</v>
      </c>
      <c r="W20" s="96">
        <v>7.7</v>
      </c>
      <c r="X20" s="96">
        <f t="shared" si="1"/>
        <v>7.7</v>
      </c>
      <c r="Y20" s="97" t="s">
        <v>171</v>
      </c>
      <c r="Z20" s="154">
        <v>1047</v>
      </c>
      <c r="AA20" s="154">
        <v>0</v>
      </c>
      <c r="AB20" s="154">
        <v>1186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16385081</v>
      </c>
      <c r="AJ20" s="45">
        <f t="shared" si="7"/>
        <v>1191</v>
      </c>
      <c r="AK20" s="48">
        <f t="shared" si="8"/>
        <v>220.27002034399851</v>
      </c>
      <c r="AL20" s="151">
        <v>1</v>
      </c>
      <c r="AM20" s="151">
        <v>0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4</v>
      </c>
      <c r="E21" s="150">
        <f t="shared" si="2"/>
        <v>2.8169014084507045</v>
      </c>
      <c r="F21" s="150">
        <v>5</v>
      </c>
      <c r="G21" s="118">
        <v>77</v>
      </c>
      <c r="H21" s="150">
        <f t="shared" si="0"/>
        <v>54.225352112676056</v>
      </c>
      <c r="I21" s="150">
        <v>76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>
        <v>132</v>
      </c>
      <c r="R21" s="153"/>
      <c r="S21" s="153">
        <v>97176225</v>
      </c>
      <c r="T21" s="45">
        <f t="shared" si="4"/>
        <v>5880</v>
      </c>
      <c r="U21" s="46">
        <f t="shared" si="5"/>
        <v>141.12</v>
      </c>
      <c r="V21" s="46">
        <f t="shared" si="6"/>
        <v>5.88</v>
      </c>
      <c r="W21" s="96">
        <v>7.1</v>
      </c>
      <c r="X21" s="96">
        <f t="shared" si="1"/>
        <v>7.1</v>
      </c>
      <c r="Y21" s="97" t="s">
        <v>171</v>
      </c>
      <c r="Z21" s="154">
        <v>1047</v>
      </c>
      <c r="AA21" s="154">
        <v>0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16386312</v>
      </c>
      <c r="AJ21" s="45">
        <f t="shared" si="7"/>
        <v>1231</v>
      </c>
      <c r="AK21" s="48">
        <f t="shared" si="8"/>
        <v>209.35374149659864</v>
      </c>
      <c r="AL21" s="151">
        <v>1</v>
      </c>
      <c r="AM21" s="151">
        <v>0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1.05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4</v>
      </c>
      <c r="E22" s="150">
        <f t="shared" si="2"/>
        <v>2.8169014084507045</v>
      </c>
      <c r="F22" s="150">
        <v>4</v>
      </c>
      <c r="G22" s="118">
        <v>77</v>
      </c>
      <c r="H22" s="150">
        <f t="shared" si="0"/>
        <v>54.225352112676056</v>
      </c>
      <c r="I22" s="150">
        <v>75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>
        <v>132</v>
      </c>
      <c r="R22" s="153"/>
      <c r="S22" s="153">
        <v>97181490</v>
      </c>
      <c r="T22" s="45">
        <f t="shared" si="4"/>
        <v>5265</v>
      </c>
      <c r="U22" s="46">
        <f t="shared" si="5"/>
        <v>126.36</v>
      </c>
      <c r="V22" s="46">
        <f t="shared" si="6"/>
        <v>5.2649999999999997</v>
      </c>
      <c r="W22" s="96">
        <v>6.4</v>
      </c>
      <c r="X22" s="96">
        <f>W22</f>
        <v>6.4</v>
      </c>
      <c r="Y22" s="97" t="s">
        <v>171</v>
      </c>
      <c r="Z22" s="154">
        <v>1047</v>
      </c>
      <c r="AA22" s="154">
        <v>0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16387521</v>
      </c>
      <c r="AJ22" s="45">
        <f t="shared" si="7"/>
        <v>1209</v>
      </c>
      <c r="AK22" s="48">
        <f t="shared" si="8"/>
        <v>229.62962962962965</v>
      </c>
      <c r="AL22" s="151">
        <v>1</v>
      </c>
      <c r="AM22" s="151">
        <v>0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4</v>
      </c>
      <c r="E23" s="150">
        <f t="shared" si="2"/>
        <v>2.8169014084507045</v>
      </c>
      <c r="F23" s="150">
        <v>3</v>
      </c>
      <c r="G23" s="118">
        <v>75</v>
      </c>
      <c r="H23" s="150">
        <f t="shared" si="0"/>
        <v>52.816901408450704</v>
      </c>
      <c r="I23" s="150">
        <v>73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>
        <v>134</v>
      </c>
      <c r="R23" s="153"/>
      <c r="S23" s="153">
        <v>97186433</v>
      </c>
      <c r="T23" s="45">
        <f t="shared" si="4"/>
        <v>4943</v>
      </c>
      <c r="U23" s="46">
        <f>T23*24/1000</f>
        <v>118.63200000000001</v>
      </c>
      <c r="V23" s="46">
        <f t="shared" si="6"/>
        <v>4.9429999999999996</v>
      </c>
      <c r="W23" s="96">
        <v>5.9</v>
      </c>
      <c r="X23" s="96">
        <f t="shared" si="1"/>
        <v>5.9</v>
      </c>
      <c r="Y23" s="97" t="s">
        <v>171</v>
      </c>
      <c r="Z23" s="154">
        <v>1026</v>
      </c>
      <c r="AA23" s="154">
        <v>0</v>
      </c>
      <c r="AB23" s="154">
        <v>1188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16388713</v>
      </c>
      <c r="AJ23" s="45">
        <f t="shared" si="7"/>
        <v>1192</v>
      </c>
      <c r="AK23" s="48">
        <f t="shared" si="8"/>
        <v>241.14909973700185</v>
      </c>
      <c r="AL23" s="151">
        <v>1</v>
      </c>
      <c r="AM23" s="151">
        <v>0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4</v>
      </c>
      <c r="E24" s="150">
        <f t="shared" si="2"/>
        <v>2.8169014084507045</v>
      </c>
      <c r="F24" s="150">
        <v>2</v>
      </c>
      <c r="G24" s="118">
        <v>76</v>
      </c>
      <c r="H24" s="150">
        <f t="shared" si="0"/>
        <v>53.521126760563384</v>
      </c>
      <c r="I24" s="150">
        <v>74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>
        <v>132</v>
      </c>
      <c r="R24" s="153"/>
      <c r="S24" s="153">
        <v>97191091</v>
      </c>
      <c r="T24" s="45">
        <f t="shared" si="4"/>
        <v>4658</v>
      </c>
      <c r="U24" s="46">
        <f>T24*24/1000</f>
        <v>111.792</v>
      </c>
      <c r="V24" s="46">
        <f t="shared" si="6"/>
        <v>4.6580000000000004</v>
      </c>
      <c r="W24" s="96">
        <v>5.4</v>
      </c>
      <c r="X24" s="96">
        <f t="shared" si="1"/>
        <v>5.4</v>
      </c>
      <c r="Y24" s="97" t="s">
        <v>171</v>
      </c>
      <c r="Z24" s="154">
        <v>1026</v>
      </c>
      <c r="AA24" s="154">
        <v>0</v>
      </c>
      <c r="AB24" s="154">
        <v>1188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16389874</v>
      </c>
      <c r="AJ24" s="45">
        <f t="shared" si="7"/>
        <v>1161</v>
      </c>
      <c r="AK24" s="48">
        <f t="shared" si="8"/>
        <v>249.24860455130957</v>
      </c>
      <c r="AL24" s="151">
        <v>1</v>
      </c>
      <c r="AM24" s="151">
        <v>0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2</v>
      </c>
      <c r="G25" s="118">
        <v>77</v>
      </c>
      <c r="H25" s="150">
        <f t="shared" si="0"/>
        <v>54.225352112676056</v>
      </c>
      <c r="I25" s="150">
        <v>74</v>
      </c>
      <c r="J25" s="41" t="s">
        <v>88</v>
      </c>
      <c r="K25" s="41">
        <f t="shared" si="3"/>
        <v>52.816901408450704</v>
      </c>
      <c r="L25" s="42">
        <f t="shared" si="10"/>
        <v>54.225352112676056</v>
      </c>
      <c r="M25" s="41">
        <f t="shared" ref="M25:M35" si="12">L25+(6/1.42)</f>
        <v>58.450704225352112</v>
      </c>
      <c r="N25" s="43">
        <v>18</v>
      </c>
      <c r="O25" s="44" t="s">
        <v>100</v>
      </c>
      <c r="P25" s="44">
        <v>17.3</v>
      </c>
      <c r="Q25" s="153">
        <v>135</v>
      </c>
      <c r="R25" s="153"/>
      <c r="S25" s="153">
        <v>97195886</v>
      </c>
      <c r="T25" s="45">
        <f t="shared" si="4"/>
        <v>4795</v>
      </c>
      <c r="U25" s="46">
        <f t="shared" si="5"/>
        <v>115.08</v>
      </c>
      <c r="V25" s="46">
        <f t="shared" si="6"/>
        <v>4.7949999999999999</v>
      </c>
      <c r="W25" s="96">
        <v>4.9000000000000004</v>
      </c>
      <c r="X25" s="96">
        <f t="shared" si="1"/>
        <v>4.9000000000000004</v>
      </c>
      <c r="Y25" s="97" t="s">
        <v>171</v>
      </c>
      <c r="Z25" s="154">
        <v>1015</v>
      </c>
      <c r="AA25" s="154">
        <v>0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16391086</v>
      </c>
      <c r="AJ25" s="45">
        <f t="shared" si="7"/>
        <v>1212</v>
      </c>
      <c r="AK25" s="48">
        <f t="shared" si="8"/>
        <v>252.76329509906154</v>
      </c>
      <c r="AL25" s="151">
        <v>1</v>
      </c>
      <c r="AM25" s="151">
        <v>0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9"/>
        <v>0</v>
      </c>
      <c r="AU25" s="119">
        <v>1.08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2</v>
      </c>
      <c r="G26" s="118">
        <v>77</v>
      </c>
      <c r="H26" s="150">
        <f t="shared" si="0"/>
        <v>54.225352112676056</v>
      </c>
      <c r="I26" s="150">
        <v>74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>
        <v>135</v>
      </c>
      <c r="R26" s="153"/>
      <c r="S26" s="153">
        <v>97200904</v>
      </c>
      <c r="T26" s="45">
        <f t="shared" si="4"/>
        <v>5018</v>
      </c>
      <c r="U26" s="46">
        <f t="shared" si="5"/>
        <v>120.432</v>
      </c>
      <c r="V26" s="46">
        <f t="shared" si="6"/>
        <v>5.0179999999999998</v>
      </c>
      <c r="W26" s="96">
        <v>4.5999999999999996</v>
      </c>
      <c r="X26" s="96">
        <f t="shared" si="1"/>
        <v>4.5999999999999996</v>
      </c>
      <c r="Y26" s="97" t="s">
        <v>171</v>
      </c>
      <c r="Z26" s="154">
        <v>1015</v>
      </c>
      <c r="AA26" s="154">
        <v>0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16392218</v>
      </c>
      <c r="AJ26" s="45">
        <f t="shared" si="7"/>
        <v>1132</v>
      </c>
      <c r="AK26" s="48">
        <f t="shared" si="8"/>
        <v>225.58788361897172</v>
      </c>
      <c r="AL26" s="151">
        <v>1</v>
      </c>
      <c r="AM26" s="151">
        <v>0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4</v>
      </c>
      <c r="E27" s="150">
        <f t="shared" si="2"/>
        <v>2.8169014084507045</v>
      </c>
      <c r="F27" s="150">
        <v>2</v>
      </c>
      <c r="G27" s="118">
        <v>77</v>
      </c>
      <c r="H27" s="150">
        <f t="shared" si="0"/>
        <v>54.225352112676056</v>
      </c>
      <c r="I27" s="150">
        <v>74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>
        <v>135</v>
      </c>
      <c r="R27" s="153"/>
      <c r="S27" s="153">
        <v>97206424</v>
      </c>
      <c r="T27" s="45">
        <f t="shared" si="4"/>
        <v>5520</v>
      </c>
      <c r="U27" s="46">
        <f t="shared" si="5"/>
        <v>132.47999999999999</v>
      </c>
      <c r="V27" s="46">
        <f t="shared" si="6"/>
        <v>5.52</v>
      </c>
      <c r="W27" s="96">
        <v>4.2</v>
      </c>
      <c r="X27" s="96">
        <f t="shared" si="1"/>
        <v>4.2</v>
      </c>
      <c r="Y27" s="97" t="s">
        <v>171</v>
      </c>
      <c r="Z27" s="154">
        <v>1014</v>
      </c>
      <c r="AA27" s="154">
        <v>0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16393398</v>
      </c>
      <c r="AJ27" s="45">
        <f>IF(ISBLANK(AI27),"-",AI27-AI26)</f>
        <v>1180</v>
      </c>
      <c r="AK27" s="48">
        <f t="shared" si="8"/>
        <v>213.768115942029</v>
      </c>
      <c r="AL27" s="151">
        <v>1</v>
      </c>
      <c r="AM27" s="151">
        <v>0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2</v>
      </c>
      <c r="G28" s="118">
        <v>76</v>
      </c>
      <c r="H28" s="150">
        <f t="shared" si="0"/>
        <v>53.521126760563384</v>
      </c>
      <c r="I28" s="150">
        <v>72</v>
      </c>
      <c r="J28" s="41" t="s">
        <v>88</v>
      </c>
      <c r="K28" s="41">
        <f t="shared" si="3"/>
        <v>50</v>
      </c>
      <c r="L28" s="42">
        <f t="shared" ref="L28:L33" si="13">(G28-3)/1.42</f>
        <v>51.408450704225352</v>
      </c>
      <c r="M28" s="41">
        <f t="shared" si="12"/>
        <v>55.633802816901408</v>
      </c>
      <c r="N28" s="43">
        <v>18</v>
      </c>
      <c r="O28" s="44" t="s">
        <v>100</v>
      </c>
      <c r="P28" s="44">
        <v>16.7</v>
      </c>
      <c r="Q28" s="153">
        <v>132</v>
      </c>
      <c r="R28" s="153"/>
      <c r="S28" s="153">
        <v>97211372</v>
      </c>
      <c r="T28" s="45">
        <f t="shared" si="4"/>
        <v>4948</v>
      </c>
      <c r="U28" s="46">
        <f t="shared" si="5"/>
        <v>118.752</v>
      </c>
      <c r="V28" s="46">
        <f t="shared" si="6"/>
        <v>4.9480000000000004</v>
      </c>
      <c r="W28" s="96">
        <v>3.8</v>
      </c>
      <c r="X28" s="96">
        <f t="shared" si="1"/>
        <v>3.8</v>
      </c>
      <c r="Y28" s="97" t="s">
        <v>171</v>
      </c>
      <c r="Z28" s="154">
        <v>1016</v>
      </c>
      <c r="AA28" s="154">
        <v>0</v>
      </c>
      <c r="AB28" s="154">
        <v>1186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16394592</v>
      </c>
      <c r="AJ28" s="45">
        <f t="shared" si="7"/>
        <v>1194</v>
      </c>
      <c r="AK28" s="48">
        <f>AJ27/V28</f>
        <v>238.48019401778495</v>
      </c>
      <c r="AL28" s="151">
        <v>1</v>
      </c>
      <c r="AM28" s="151">
        <v>0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4</v>
      </c>
      <c r="E29" s="150">
        <f t="shared" si="2"/>
        <v>2.8169014084507045</v>
      </c>
      <c r="F29" s="150">
        <v>2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>
        <v>132</v>
      </c>
      <c r="R29" s="153"/>
      <c r="S29" s="153">
        <v>97216118</v>
      </c>
      <c r="T29" s="45">
        <f t="shared" si="4"/>
        <v>4746</v>
      </c>
      <c r="U29" s="46">
        <f t="shared" si="5"/>
        <v>113.904</v>
      </c>
      <c r="V29" s="46">
        <f t="shared" si="6"/>
        <v>4.7460000000000004</v>
      </c>
      <c r="W29" s="96">
        <v>3.4</v>
      </c>
      <c r="X29" s="96">
        <f t="shared" si="1"/>
        <v>3.4</v>
      </c>
      <c r="Y29" s="97" t="s">
        <v>171</v>
      </c>
      <c r="Z29" s="154">
        <v>1016</v>
      </c>
      <c r="AA29" s="154">
        <v>0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16395736</v>
      </c>
      <c r="AJ29" s="45">
        <f t="shared" si="7"/>
        <v>1144</v>
      </c>
      <c r="AK29" s="48">
        <f>AJ28/V29</f>
        <v>251.58027812895068</v>
      </c>
      <c r="AL29" s="151">
        <v>1</v>
      </c>
      <c r="AM29" s="151">
        <v>0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1.02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4</v>
      </c>
      <c r="E30" s="150">
        <f t="shared" si="2"/>
        <v>2.8169014084507045</v>
      </c>
      <c r="F30" s="150">
        <v>2</v>
      </c>
      <c r="G30" s="118">
        <v>75</v>
      </c>
      <c r="H30" s="150">
        <f t="shared" si="0"/>
        <v>52.816901408450704</v>
      </c>
      <c r="I30" s="150">
        <v>73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>
        <v>129</v>
      </c>
      <c r="R30" s="153"/>
      <c r="S30" s="153">
        <v>97220964</v>
      </c>
      <c r="T30" s="45">
        <f t="shared" si="4"/>
        <v>4846</v>
      </c>
      <c r="U30" s="46">
        <f t="shared" si="5"/>
        <v>116.304</v>
      </c>
      <c r="V30" s="46">
        <f t="shared" si="6"/>
        <v>4.8460000000000001</v>
      </c>
      <c r="W30" s="96">
        <v>3.1</v>
      </c>
      <c r="X30" s="96">
        <f t="shared" si="1"/>
        <v>3.1</v>
      </c>
      <c r="Y30" s="97" t="s">
        <v>171</v>
      </c>
      <c r="Z30" s="154">
        <v>1015</v>
      </c>
      <c r="AA30" s="154">
        <v>0</v>
      </c>
      <c r="AB30" s="154">
        <v>1188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16396862</v>
      </c>
      <c r="AJ30" s="45">
        <f t="shared" si="7"/>
        <v>1126</v>
      </c>
      <c r="AK30" s="48">
        <f t="shared" si="8"/>
        <v>232.3565827486587</v>
      </c>
      <c r="AL30" s="151">
        <v>1</v>
      </c>
      <c r="AM30" s="151">
        <v>0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4</v>
      </c>
      <c r="E31" s="150">
        <f t="shared" si="2"/>
        <v>2.8169014084507045</v>
      </c>
      <c r="F31" s="150">
        <v>1</v>
      </c>
      <c r="G31" s="118">
        <v>74</v>
      </c>
      <c r="H31" s="150">
        <f t="shared" si="0"/>
        <v>52.112676056338032</v>
      </c>
      <c r="I31" s="150">
        <v>72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>
        <v>130</v>
      </c>
      <c r="R31" s="153"/>
      <c r="S31" s="153">
        <v>97225736</v>
      </c>
      <c r="T31" s="45">
        <f t="shared" si="4"/>
        <v>4772</v>
      </c>
      <c r="U31" s="46">
        <f t="shared" si="5"/>
        <v>114.52800000000001</v>
      </c>
      <c r="V31" s="46">
        <f t="shared" si="6"/>
        <v>4.7720000000000002</v>
      </c>
      <c r="W31" s="96">
        <v>2.8</v>
      </c>
      <c r="X31" s="96">
        <f t="shared" si="1"/>
        <v>2.8</v>
      </c>
      <c r="Y31" s="97" t="s">
        <v>171</v>
      </c>
      <c r="Z31" s="154">
        <v>1015</v>
      </c>
      <c r="AA31" s="154">
        <v>0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16398072</v>
      </c>
      <c r="AJ31" s="45">
        <f t="shared" si="7"/>
        <v>1210</v>
      </c>
      <c r="AK31" s="48">
        <f t="shared" si="8"/>
        <v>253.56244761106453</v>
      </c>
      <c r="AL31" s="151">
        <v>1</v>
      </c>
      <c r="AM31" s="151">
        <v>0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1</v>
      </c>
      <c r="G32" s="118">
        <v>74</v>
      </c>
      <c r="H32" s="150">
        <f t="shared" si="0"/>
        <v>52.112676056338032</v>
      </c>
      <c r="I32" s="150">
        <v>70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>
        <v>131</v>
      </c>
      <c r="R32" s="153"/>
      <c r="S32" s="153">
        <v>97230124</v>
      </c>
      <c r="T32" s="45">
        <f t="shared" si="4"/>
        <v>4388</v>
      </c>
      <c r="U32" s="46">
        <f t="shared" si="5"/>
        <v>105.312</v>
      </c>
      <c r="V32" s="46">
        <f t="shared" si="6"/>
        <v>4.3879999999999999</v>
      </c>
      <c r="W32" s="96">
        <v>2.4</v>
      </c>
      <c r="X32" s="96">
        <f t="shared" si="1"/>
        <v>2.4</v>
      </c>
      <c r="Y32" s="97" t="s">
        <v>171</v>
      </c>
      <c r="Z32" s="154">
        <v>1015</v>
      </c>
      <c r="AA32" s="154">
        <v>0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16399264</v>
      </c>
      <c r="AJ32" s="45">
        <f t="shared" si="7"/>
        <v>1192</v>
      </c>
      <c r="AK32" s="48">
        <f t="shared" si="8"/>
        <v>271.64995442114861</v>
      </c>
      <c r="AL32" s="151">
        <v>1</v>
      </c>
      <c r="AM32" s="151">
        <v>0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4</v>
      </c>
      <c r="E33" s="150">
        <f t="shared" si="2"/>
        <v>2.8169014084507045</v>
      </c>
      <c r="F33" s="150">
        <v>1</v>
      </c>
      <c r="G33" s="118">
        <v>75</v>
      </c>
      <c r="H33" s="150">
        <f t="shared" si="0"/>
        <v>52.816901408450704</v>
      </c>
      <c r="I33" s="150">
        <v>72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>
        <v>130</v>
      </c>
      <c r="R33" s="153"/>
      <c r="S33" s="153">
        <v>97234747</v>
      </c>
      <c r="T33" s="45">
        <f t="shared" si="4"/>
        <v>4623</v>
      </c>
      <c r="U33" s="46">
        <f t="shared" si="5"/>
        <v>110.952</v>
      </c>
      <c r="V33" s="46">
        <f t="shared" si="6"/>
        <v>4.6230000000000002</v>
      </c>
      <c r="W33" s="96">
        <v>2.2000000000000002</v>
      </c>
      <c r="X33" s="96">
        <f t="shared" si="1"/>
        <v>2.2000000000000002</v>
      </c>
      <c r="Y33" s="97" t="s">
        <v>196</v>
      </c>
      <c r="Z33" s="154">
        <v>1015</v>
      </c>
      <c r="AA33" s="154">
        <v>0</v>
      </c>
      <c r="AB33" s="154">
        <v>1187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16400366</v>
      </c>
      <c r="AJ33" s="45">
        <f t="shared" si="7"/>
        <v>1102</v>
      </c>
      <c r="AK33" s="48">
        <f t="shared" si="8"/>
        <v>238.37335063811378</v>
      </c>
      <c r="AL33" s="151">
        <v>1</v>
      </c>
      <c r="AM33" s="151">
        <v>0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f>AS33-AS32</f>
        <v>0</v>
      </c>
      <c r="AU33" s="119">
        <v>1.19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0</v>
      </c>
      <c r="G34" s="118">
        <v>70</v>
      </c>
      <c r="H34" s="150">
        <f t="shared" si="0"/>
        <v>49.295774647887328</v>
      </c>
      <c r="I34" s="150">
        <v>72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>
        <v>144</v>
      </c>
      <c r="R34" s="153"/>
      <c r="S34" s="153">
        <v>97238715</v>
      </c>
      <c r="T34" s="45">
        <f t="shared" si="4"/>
        <v>3968</v>
      </c>
      <c r="U34" s="46">
        <f t="shared" si="5"/>
        <v>95.231999999999999</v>
      </c>
      <c r="V34" s="46">
        <f t="shared" si="6"/>
        <v>3.968</v>
      </c>
      <c r="W34" s="96">
        <v>2.8</v>
      </c>
      <c r="X34" s="96">
        <f t="shared" si="1"/>
        <v>2.8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16401450</v>
      </c>
      <c r="AJ34" s="45">
        <f t="shared" si="7"/>
        <v>1084</v>
      </c>
      <c r="AK34" s="48">
        <f t="shared" si="8"/>
        <v>273.18548387096774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2</v>
      </c>
      <c r="G35" s="118">
        <v>73</v>
      </c>
      <c r="H35" s="150">
        <f t="shared" si="0"/>
        <v>51.408450704225352</v>
      </c>
      <c r="I35" s="150">
        <v>74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>
        <v>140</v>
      </c>
      <c r="R35" s="153"/>
      <c r="S35" s="153">
        <v>97242745</v>
      </c>
      <c r="T35" s="45">
        <f t="shared" si="4"/>
        <v>4030</v>
      </c>
      <c r="U35" s="46">
        <f t="shared" si="5"/>
        <v>96.72</v>
      </c>
      <c r="V35" s="46">
        <f t="shared" si="6"/>
        <v>4.03</v>
      </c>
      <c r="W35" s="96">
        <v>3.8</v>
      </c>
      <c r="X35" s="96">
        <f t="shared" si="1"/>
        <v>3.8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16402561</v>
      </c>
      <c r="AJ35" s="45">
        <f t="shared" si="7"/>
        <v>1111</v>
      </c>
      <c r="AK35" s="48">
        <f t="shared" si="8"/>
        <v>275.68238213399502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116750</v>
      </c>
      <c r="U36" s="46">
        <f t="shared" si="5"/>
        <v>2802</v>
      </c>
      <c r="V36" s="46">
        <f t="shared" si="6"/>
        <v>116.75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27696</v>
      </c>
      <c r="AK36" s="61">
        <f>$AJ$36/$V36</f>
        <v>237.22483940042827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1.0633333333333332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193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194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195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178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Q12:Q35 S12:S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3:W3" name="Range1_16_1_1_1_1_1_1_2_2_2_2_2_2_2_2_2_2_2_2_2_2_2_2_2_2_2_2_2_2_2_1_2_2_2_2_2_2_2_2_2_2_3_2_2_2_2_2_2_2_2_2_2_1_1_1_1_2_2_1_1_1_1_1_1_1_1_1_1_1_1_1_1_3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R5:W5" name="Range1_16_1_1_1_1_1_1_2_2_2_2_2_2_2_2_2_2_2_2_2_2_2_2_2_2_2_2_2_2_2_1_2_2_2_2_2_2_2_2_2_2_3_2_2_2_2_2_2_2_2_2_2_1_1_1_1_2_2_1_1_1_1_1_1_1_1_1_1_3_1_3_2_1_1_1_1_1_2_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0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431" priority="5" operator="containsText" text="N/A">
      <formula>NOT(ISERROR(SEARCH("N/A",Z12)))</formula>
    </cfRule>
    <cfRule type="cellIs" dxfId="430" priority="17" operator="equal">
      <formula>0</formula>
    </cfRule>
  </conditionalFormatting>
  <conditionalFormatting sqref="Z12:AG35">
    <cfRule type="cellIs" dxfId="429" priority="16" operator="greaterThanOrEqual">
      <formula>1185</formula>
    </cfRule>
  </conditionalFormatting>
  <conditionalFormatting sqref="Z12:AG35">
    <cfRule type="cellIs" dxfId="428" priority="15" operator="between">
      <formula>0.1</formula>
      <formula>1184</formula>
    </cfRule>
  </conditionalFormatting>
  <conditionalFormatting sqref="Z8:Z9 AT12:AT35 AL36:AQ36 AL12:AR35">
    <cfRule type="cellIs" dxfId="427" priority="14" operator="equal">
      <formula>0</formula>
    </cfRule>
  </conditionalFormatting>
  <conditionalFormatting sqref="Z8:Z9 AT12:AT35 AL36:AQ36 AL12:AR35">
    <cfRule type="cellIs" dxfId="426" priority="13" operator="greaterThan">
      <formula>1179</formula>
    </cfRule>
  </conditionalFormatting>
  <conditionalFormatting sqref="Z8:Z9 AT12:AT35 AL36:AQ36 AL12:AR35">
    <cfRule type="cellIs" dxfId="425" priority="12" operator="greaterThan">
      <formula>99</formula>
    </cfRule>
  </conditionalFormatting>
  <conditionalFormatting sqref="Z8:Z9 AT12:AT35 AL36:AQ36 AL12:AR35">
    <cfRule type="cellIs" dxfId="424" priority="11" operator="greaterThan">
      <formula>0.99</formula>
    </cfRule>
  </conditionalFormatting>
  <conditionalFormatting sqref="AD8:AD9">
    <cfRule type="cellIs" dxfId="423" priority="10" operator="equal">
      <formula>0</formula>
    </cfRule>
  </conditionalFormatting>
  <conditionalFormatting sqref="AD8:AD9">
    <cfRule type="cellIs" dxfId="422" priority="9" operator="greaterThan">
      <formula>1179</formula>
    </cfRule>
  </conditionalFormatting>
  <conditionalFormatting sqref="AD8:AD9">
    <cfRule type="cellIs" dxfId="421" priority="8" operator="greaterThan">
      <formula>99</formula>
    </cfRule>
  </conditionalFormatting>
  <conditionalFormatting sqref="AD8:AD9">
    <cfRule type="cellIs" dxfId="420" priority="7" operator="greaterThan">
      <formula>0.99</formula>
    </cfRule>
  </conditionalFormatting>
  <conditionalFormatting sqref="AK12:AK35">
    <cfRule type="cellIs" dxfId="419" priority="6" operator="greaterThan">
      <formula>$AK$8</formula>
    </cfRule>
  </conditionalFormatting>
  <conditionalFormatting sqref="AS12:AS35">
    <cfRule type="containsText" dxfId="418" priority="1" operator="containsText" text="N/A">
      <formula>NOT(ISERROR(SEARCH("N/A",AS12)))</formula>
    </cfRule>
    <cfRule type="cellIs" dxfId="417" priority="4" operator="equal">
      <formula>0</formula>
    </cfRule>
  </conditionalFormatting>
  <conditionalFormatting sqref="AS12:AS35">
    <cfRule type="cellIs" dxfId="416" priority="3" operator="greaterThanOrEqual">
      <formula>1185</formula>
    </cfRule>
  </conditionalFormatting>
  <conditionalFormatting sqref="AS12:AS35">
    <cfRule type="cellIs" dxfId="415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3" zoomScaleNormal="100" workbookViewId="0">
      <selection activeCell="B53" sqref="B53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152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43259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27572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7'!S35</f>
        <v>97242745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7'!AI35</f>
        <v>16402561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>
        <v>3</v>
      </c>
      <c r="E12" s="150">
        <f>D12/1.42</f>
        <v>2.1126760563380285</v>
      </c>
      <c r="F12" s="150">
        <v>3</v>
      </c>
      <c r="G12" s="118">
        <v>73</v>
      </c>
      <c r="H12" s="150">
        <f t="shared" ref="H12:H35" si="0">G12/1.42</f>
        <v>51.408450704225352</v>
      </c>
      <c r="I12" s="150">
        <v>73</v>
      </c>
      <c r="J12" s="41" t="s">
        <v>88</v>
      </c>
      <c r="K12" s="41">
        <f>L12-(2/1.42)</f>
        <v>46.478873239436624</v>
      </c>
      <c r="L12" s="42">
        <f>(G12-5)/1.42</f>
        <v>47.887323943661976</v>
      </c>
      <c r="M12" s="41">
        <f>L12+(6/1.42)</f>
        <v>52.112676056338032</v>
      </c>
      <c r="N12" s="43">
        <v>14</v>
      </c>
      <c r="O12" s="44" t="s">
        <v>89</v>
      </c>
      <c r="P12" s="44">
        <v>11.4</v>
      </c>
      <c r="Q12" s="153">
        <v>137</v>
      </c>
      <c r="R12" s="153"/>
      <c r="S12" s="153">
        <v>97247156</v>
      </c>
      <c r="T12" s="45">
        <f>IF(ISBLANK(S12),"-",S12-S11)</f>
        <v>4411</v>
      </c>
      <c r="U12" s="46">
        <f>T12*24/1000</f>
        <v>105.864</v>
      </c>
      <c r="V12" s="46">
        <f>T12/1000</f>
        <v>4.4109999999999996</v>
      </c>
      <c r="W12" s="96">
        <v>5</v>
      </c>
      <c r="X12" s="96">
        <f t="shared" ref="X12:X35" si="1">W12</f>
        <v>5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16403667</v>
      </c>
      <c r="AJ12" s="45">
        <f>IF(ISBLANK(AI12),"-",AI12-AI11)</f>
        <v>1106</v>
      </c>
      <c r="AK12" s="48">
        <f>AJ12/V12</f>
        <v>250.73679437769215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3</v>
      </c>
      <c r="E13" s="150">
        <f t="shared" ref="E13:E35" si="2">D13/1.42</f>
        <v>2.1126760563380285</v>
      </c>
      <c r="F13" s="150">
        <v>4</v>
      </c>
      <c r="G13" s="118">
        <v>73</v>
      </c>
      <c r="H13" s="150">
        <f t="shared" si="0"/>
        <v>51.408450704225352</v>
      </c>
      <c r="I13" s="150">
        <v>74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>
        <v>138</v>
      </c>
      <c r="R13" s="153"/>
      <c r="S13" s="153">
        <v>97251290</v>
      </c>
      <c r="T13" s="45">
        <f t="shared" ref="T13:T35" si="4">IF(ISBLANK(S13),"-",S13-S12)</f>
        <v>4134</v>
      </c>
      <c r="U13" s="46">
        <f t="shared" ref="U13:U36" si="5">T13*24/1000</f>
        <v>99.215999999999994</v>
      </c>
      <c r="V13" s="46">
        <f t="shared" ref="V13:V36" si="6">T13/1000</f>
        <v>4.1340000000000003</v>
      </c>
      <c r="W13" s="96">
        <v>6.4</v>
      </c>
      <c r="X13" s="96">
        <f t="shared" si="1"/>
        <v>6.4</v>
      </c>
      <c r="Y13" s="97" t="s">
        <v>140</v>
      </c>
      <c r="Z13" s="154">
        <v>0</v>
      </c>
      <c r="AA13" s="154">
        <v>0</v>
      </c>
      <c r="AB13" s="154">
        <v>1188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16404777</v>
      </c>
      <c r="AJ13" s="45">
        <f t="shared" ref="AJ13:AJ35" si="7">IF(ISBLANK(AI13),"-",AI13-AI12)</f>
        <v>1110</v>
      </c>
      <c r="AK13" s="48">
        <f t="shared" ref="AK13:AK35" si="8">AJ13/V13</f>
        <v>268.50507982583451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0.83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6</v>
      </c>
      <c r="G14" s="118">
        <v>73</v>
      </c>
      <c r="H14" s="150">
        <f t="shared" si="0"/>
        <v>51.408450704225352</v>
      </c>
      <c r="I14" s="150">
        <v>75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>
        <v>142</v>
      </c>
      <c r="R14" s="153"/>
      <c r="S14" s="153">
        <v>97255794</v>
      </c>
      <c r="T14" s="45">
        <f>IF(ISBLANK(S14),"-",S14-S13)</f>
        <v>4504</v>
      </c>
      <c r="U14" s="46">
        <f t="shared" si="5"/>
        <v>108.096</v>
      </c>
      <c r="V14" s="46">
        <f t="shared" si="6"/>
        <v>4.5039999999999996</v>
      </c>
      <c r="W14" s="96">
        <v>7.8</v>
      </c>
      <c r="X14" s="96">
        <f t="shared" si="1"/>
        <v>7.8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16405874</v>
      </c>
      <c r="AJ14" s="45">
        <f t="shared" si="7"/>
        <v>1097</v>
      </c>
      <c r="AK14" s="48">
        <f t="shared" si="8"/>
        <v>243.5612788632327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3</v>
      </c>
      <c r="E15" s="150">
        <f t="shared" si="2"/>
        <v>2.1126760563380285</v>
      </c>
      <c r="F15" s="150">
        <v>8</v>
      </c>
      <c r="G15" s="118">
        <v>70</v>
      </c>
      <c r="H15" s="150">
        <f t="shared" si="0"/>
        <v>49.295774647887328</v>
      </c>
      <c r="I15" s="150">
        <v>78</v>
      </c>
      <c r="J15" s="41" t="s">
        <v>88</v>
      </c>
      <c r="K15" s="41">
        <f t="shared" si="3"/>
        <v>44.366197183098592</v>
      </c>
      <c r="L15" s="42">
        <f>(G15-5)/1.42</f>
        <v>45.774647887323944</v>
      </c>
      <c r="M15" s="41">
        <f>L15+(6/1.42)</f>
        <v>50</v>
      </c>
      <c r="N15" s="43">
        <v>14</v>
      </c>
      <c r="O15" s="44" t="s">
        <v>89</v>
      </c>
      <c r="P15" s="44">
        <v>12.8</v>
      </c>
      <c r="Q15" s="153">
        <v>149</v>
      </c>
      <c r="R15" s="153"/>
      <c r="S15" s="153">
        <v>97260168</v>
      </c>
      <c r="T15" s="45">
        <f t="shared" si="4"/>
        <v>4374</v>
      </c>
      <c r="U15" s="46">
        <f t="shared" si="5"/>
        <v>104.976</v>
      </c>
      <c r="V15" s="46">
        <f t="shared" si="6"/>
        <v>4.3739999999999997</v>
      </c>
      <c r="W15" s="96">
        <v>9.1999999999999993</v>
      </c>
      <c r="X15" s="96">
        <f t="shared" si="1"/>
        <v>9.1999999999999993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16406983</v>
      </c>
      <c r="AJ15" s="45">
        <f t="shared" si="7"/>
        <v>1109</v>
      </c>
      <c r="AK15" s="48">
        <f t="shared" si="8"/>
        <v>253.54366712391405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8</v>
      </c>
      <c r="G16" s="118">
        <v>78</v>
      </c>
      <c r="H16" s="150">
        <f t="shared" si="0"/>
        <v>54.929577464788736</v>
      </c>
      <c r="I16" s="150">
        <v>80</v>
      </c>
      <c r="J16" s="41" t="s">
        <v>88</v>
      </c>
      <c r="K16" s="41">
        <f t="shared" si="3"/>
        <v>50</v>
      </c>
      <c r="L16" s="42">
        <f>(G16-5)/1.42</f>
        <v>51.408450704225352</v>
      </c>
      <c r="M16" s="41">
        <f>L16+(6/1.42)</f>
        <v>55.633802816901408</v>
      </c>
      <c r="N16" s="43">
        <v>18</v>
      </c>
      <c r="O16" s="44" t="s">
        <v>89</v>
      </c>
      <c r="P16" s="44">
        <v>13.1</v>
      </c>
      <c r="Q16" s="153">
        <v>130</v>
      </c>
      <c r="R16" s="153"/>
      <c r="S16" s="153">
        <v>97265305</v>
      </c>
      <c r="T16" s="45">
        <f t="shared" si="4"/>
        <v>5137</v>
      </c>
      <c r="U16" s="46">
        <f t="shared" si="5"/>
        <v>123.288</v>
      </c>
      <c r="V16" s="46">
        <f t="shared" si="6"/>
        <v>5.1369999999999996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16408051</v>
      </c>
      <c r="AJ16" s="45">
        <f t="shared" si="7"/>
        <v>1068</v>
      </c>
      <c r="AK16" s="48">
        <f t="shared" si="8"/>
        <v>207.90344559081177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4</v>
      </c>
      <c r="E17" s="150">
        <f t="shared" si="2"/>
        <v>2.8169014084507045</v>
      </c>
      <c r="F17" s="150">
        <v>8</v>
      </c>
      <c r="G17" s="118">
        <v>76</v>
      </c>
      <c r="H17" s="150">
        <f t="shared" si="0"/>
        <v>53.521126760563384</v>
      </c>
      <c r="I17" s="150">
        <v>78</v>
      </c>
      <c r="J17" s="41" t="s">
        <v>88</v>
      </c>
      <c r="K17" s="41">
        <f t="shared" si="3"/>
        <v>52.112676056338032</v>
      </c>
      <c r="L17" s="42">
        <f t="shared" ref="L17:L26" si="10">G17/1.42</f>
        <v>53.521126760563384</v>
      </c>
      <c r="M17" s="41">
        <f>L17+1.42</f>
        <v>54.941126760563385</v>
      </c>
      <c r="N17" s="43">
        <v>19</v>
      </c>
      <c r="O17" s="44" t="s">
        <v>100</v>
      </c>
      <c r="P17" s="44">
        <v>13.1</v>
      </c>
      <c r="Q17" s="153">
        <v>138</v>
      </c>
      <c r="R17" s="153"/>
      <c r="S17" s="153">
        <v>97271068</v>
      </c>
      <c r="T17" s="45">
        <f t="shared" si="4"/>
        <v>5763</v>
      </c>
      <c r="U17" s="46">
        <f t="shared" si="5"/>
        <v>138.31200000000001</v>
      </c>
      <c r="V17" s="46">
        <f t="shared" si="6"/>
        <v>5.7629999999999999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16409184</v>
      </c>
      <c r="AJ17" s="45">
        <f t="shared" si="7"/>
        <v>1133</v>
      </c>
      <c r="AK17" s="48">
        <f t="shared" si="8"/>
        <v>196.59899357973279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9"/>
        <v>0</v>
      </c>
      <c r="AU17" s="119">
        <v>1.1200000000000001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4</v>
      </c>
      <c r="E18" s="150">
        <f t="shared" si="2"/>
        <v>2.8169014084507045</v>
      </c>
      <c r="F18" s="150">
        <v>8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133</v>
      </c>
      <c r="R18" s="153"/>
      <c r="S18" s="153">
        <v>97276542</v>
      </c>
      <c r="T18" s="45">
        <f t="shared" si="4"/>
        <v>5474</v>
      </c>
      <c r="U18" s="46">
        <f t="shared" si="5"/>
        <v>131.376</v>
      </c>
      <c r="V18" s="46">
        <f t="shared" si="6"/>
        <v>5.4740000000000002</v>
      </c>
      <c r="W18" s="96">
        <v>9.1</v>
      </c>
      <c r="X18" s="96">
        <f t="shared" si="1"/>
        <v>9.1</v>
      </c>
      <c r="Y18" s="97" t="s">
        <v>171</v>
      </c>
      <c r="Z18" s="154">
        <v>0</v>
      </c>
      <c r="AA18" s="154">
        <v>1016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16410364</v>
      </c>
      <c r="AJ18" s="45">
        <f t="shared" si="7"/>
        <v>1180</v>
      </c>
      <c r="AK18" s="48">
        <f t="shared" si="8"/>
        <v>215.56448666423091</v>
      </c>
      <c r="AL18" s="151">
        <v>0</v>
      </c>
      <c r="AM18" s="151">
        <v>1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4</v>
      </c>
      <c r="E19" s="150">
        <f t="shared" si="2"/>
        <v>2.8169014084507045</v>
      </c>
      <c r="F19" s="150">
        <v>7</v>
      </c>
      <c r="G19" s="118">
        <v>77</v>
      </c>
      <c r="H19" s="150">
        <f t="shared" si="0"/>
        <v>54.225352112676056</v>
      </c>
      <c r="I19" s="150">
        <v>76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>
        <v>131</v>
      </c>
      <c r="R19" s="153"/>
      <c r="S19" s="153">
        <v>97282187</v>
      </c>
      <c r="T19" s="45">
        <f t="shared" si="4"/>
        <v>5645</v>
      </c>
      <c r="U19" s="46">
        <f>T19*24/1000</f>
        <v>135.47999999999999</v>
      </c>
      <c r="V19" s="46">
        <f t="shared" si="6"/>
        <v>5.6449999999999996</v>
      </c>
      <c r="W19" s="96">
        <v>8.5</v>
      </c>
      <c r="X19" s="96">
        <f t="shared" si="1"/>
        <v>8.5</v>
      </c>
      <c r="Y19" s="97" t="s">
        <v>171</v>
      </c>
      <c r="Z19" s="154">
        <v>0</v>
      </c>
      <c r="AA19" s="154">
        <v>1037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16411536</v>
      </c>
      <c r="AJ19" s="45">
        <f t="shared" si="7"/>
        <v>1172</v>
      </c>
      <c r="AK19" s="48">
        <f t="shared" si="8"/>
        <v>207.61736049601419</v>
      </c>
      <c r="AL19" s="151">
        <v>0</v>
      </c>
      <c r="AM19" s="151">
        <v>1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4</v>
      </c>
      <c r="E20" s="150">
        <f t="shared" si="2"/>
        <v>2.8169014084507045</v>
      </c>
      <c r="F20" s="150">
        <v>6</v>
      </c>
      <c r="G20" s="118">
        <v>77</v>
      </c>
      <c r="H20" s="150">
        <f t="shared" si="0"/>
        <v>54.225352112676056</v>
      </c>
      <c r="I20" s="150">
        <v>76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>
        <v>131</v>
      </c>
      <c r="R20" s="153"/>
      <c r="S20" s="153">
        <v>97287230</v>
      </c>
      <c r="T20" s="45">
        <f t="shared" si="4"/>
        <v>5043</v>
      </c>
      <c r="U20" s="46">
        <f t="shared" si="5"/>
        <v>121.032</v>
      </c>
      <c r="V20" s="46">
        <f t="shared" si="6"/>
        <v>5.0430000000000001</v>
      </c>
      <c r="W20" s="96">
        <v>7.8</v>
      </c>
      <c r="X20" s="96">
        <f t="shared" si="1"/>
        <v>7.8</v>
      </c>
      <c r="Y20" s="97" t="s">
        <v>171</v>
      </c>
      <c r="Z20" s="154">
        <v>0</v>
      </c>
      <c r="AA20" s="154">
        <v>1057</v>
      </c>
      <c r="AB20" s="154">
        <v>1186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16412741</v>
      </c>
      <c r="AJ20" s="45">
        <f t="shared" si="7"/>
        <v>1205</v>
      </c>
      <c r="AK20" s="48">
        <f t="shared" si="8"/>
        <v>238.94507237755303</v>
      </c>
      <c r="AL20" s="151">
        <v>0</v>
      </c>
      <c r="AM20" s="151">
        <v>1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4</v>
      </c>
      <c r="E21" s="150">
        <f t="shared" si="2"/>
        <v>2.8169014084507045</v>
      </c>
      <c r="F21" s="150">
        <v>5</v>
      </c>
      <c r="G21" s="118">
        <v>77</v>
      </c>
      <c r="H21" s="150">
        <f t="shared" si="0"/>
        <v>54.225352112676056</v>
      </c>
      <c r="I21" s="150">
        <v>76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>
        <v>130</v>
      </c>
      <c r="R21" s="153"/>
      <c r="S21" s="153">
        <v>97292066</v>
      </c>
      <c r="T21" s="45">
        <f t="shared" si="4"/>
        <v>4836</v>
      </c>
      <c r="U21" s="46">
        <f t="shared" si="5"/>
        <v>116.06399999999999</v>
      </c>
      <c r="V21" s="46">
        <f t="shared" si="6"/>
        <v>4.8360000000000003</v>
      </c>
      <c r="W21" s="96">
        <v>7.1</v>
      </c>
      <c r="X21" s="96">
        <f t="shared" si="1"/>
        <v>7.1</v>
      </c>
      <c r="Y21" s="97" t="s">
        <v>171</v>
      </c>
      <c r="Z21" s="154">
        <v>0</v>
      </c>
      <c r="AA21" s="154">
        <v>1056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16413941</v>
      </c>
      <c r="AJ21" s="45">
        <f t="shared" si="7"/>
        <v>1200</v>
      </c>
      <c r="AK21" s="48">
        <f t="shared" si="8"/>
        <v>248.13895781637714</v>
      </c>
      <c r="AL21" s="151">
        <v>0</v>
      </c>
      <c r="AM21" s="151">
        <v>1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1.04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4</v>
      </c>
      <c r="E22" s="150">
        <f t="shared" si="2"/>
        <v>2.8169014084507045</v>
      </c>
      <c r="F22" s="150">
        <v>4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>
        <v>130</v>
      </c>
      <c r="R22" s="153"/>
      <c r="S22" s="153">
        <v>97296697</v>
      </c>
      <c r="T22" s="45">
        <f t="shared" si="4"/>
        <v>4631</v>
      </c>
      <c r="U22" s="46">
        <f t="shared" si="5"/>
        <v>111.14400000000001</v>
      </c>
      <c r="V22" s="46">
        <f t="shared" si="6"/>
        <v>4.6310000000000002</v>
      </c>
      <c r="W22" s="96">
        <v>6.5</v>
      </c>
      <c r="X22" s="96">
        <f>W22</f>
        <v>6.5</v>
      </c>
      <c r="Y22" s="97" t="s">
        <v>171</v>
      </c>
      <c r="Z22" s="154">
        <v>0</v>
      </c>
      <c r="AA22" s="154">
        <v>1037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16415151</v>
      </c>
      <c r="AJ22" s="45">
        <f t="shared" si="7"/>
        <v>1210</v>
      </c>
      <c r="AK22" s="48">
        <f t="shared" si="8"/>
        <v>261.28266033254158</v>
      </c>
      <c r="AL22" s="151">
        <v>0</v>
      </c>
      <c r="AM22" s="151">
        <v>1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4</v>
      </c>
      <c r="E23" s="150">
        <f t="shared" si="2"/>
        <v>2.8169014084507045</v>
      </c>
      <c r="F23" s="150">
        <v>3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>
        <v>131</v>
      </c>
      <c r="R23" s="153"/>
      <c r="S23" s="153">
        <v>97301182</v>
      </c>
      <c r="T23" s="45">
        <f t="shared" si="4"/>
        <v>4485</v>
      </c>
      <c r="U23" s="46">
        <f>T23*24/1000</f>
        <v>107.64</v>
      </c>
      <c r="V23" s="46">
        <f t="shared" si="6"/>
        <v>4.4850000000000003</v>
      </c>
      <c r="W23" s="96">
        <v>5.9</v>
      </c>
      <c r="X23" s="96">
        <f t="shared" si="1"/>
        <v>5.9</v>
      </c>
      <c r="Y23" s="97" t="s">
        <v>171</v>
      </c>
      <c r="Z23" s="154">
        <v>0</v>
      </c>
      <c r="AA23" s="154">
        <v>1017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16416324</v>
      </c>
      <c r="AJ23" s="45">
        <f t="shared" si="7"/>
        <v>1173</v>
      </c>
      <c r="AK23" s="48">
        <f t="shared" si="8"/>
        <v>261.53846153846155</v>
      </c>
      <c r="AL23" s="151">
        <v>0</v>
      </c>
      <c r="AM23" s="151">
        <v>1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4</v>
      </c>
      <c r="E24" s="150">
        <f t="shared" si="2"/>
        <v>2.8169014084507045</v>
      </c>
      <c r="F24" s="150">
        <v>3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>
        <v>131</v>
      </c>
      <c r="R24" s="153"/>
      <c r="S24" s="153">
        <v>97305654</v>
      </c>
      <c r="T24" s="45">
        <f t="shared" si="4"/>
        <v>4472</v>
      </c>
      <c r="U24" s="46">
        <f>T24*24/1000</f>
        <v>107.328</v>
      </c>
      <c r="V24" s="46">
        <f t="shared" si="6"/>
        <v>4.4720000000000004</v>
      </c>
      <c r="W24" s="96">
        <v>5.4</v>
      </c>
      <c r="X24" s="96">
        <f t="shared" si="1"/>
        <v>5.4</v>
      </c>
      <c r="Y24" s="97" t="s">
        <v>171</v>
      </c>
      <c r="Z24" s="154">
        <v>0</v>
      </c>
      <c r="AA24" s="154">
        <v>1016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16417502</v>
      </c>
      <c r="AJ24" s="45">
        <f t="shared" si="7"/>
        <v>1178</v>
      </c>
      <c r="AK24" s="48">
        <f t="shared" si="8"/>
        <v>263.41681574239709</v>
      </c>
      <c r="AL24" s="151">
        <v>0</v>
      </c>
      <c r="AM24" s="151">
        <v>1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4</v>
      </c>
      <c r="E25" s="150">
        <f t="shared" si="2"/>
        <v>2.8169014084507045</v>
      </c>
      <c r="F25" s="150">
        <v>3</v>
      </c>
      <c r="G25" s="118">
        <v>75</v>
      </c>
      <c r="H25" s="150">
        <f t="shared" si="0"/>
        <v>52.816901408450704</v>
      </c>
      <c r="I25" s="150">
        <v>74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>
        <v>126</v>
      </c>
      <c r="R25" s="153"/>
      <c r="S25" s="153">
        <v>97310170</v>
      </c>
      <c r="T25" s="45">
        <f t="shared" si="4"/>
        <v>4516</v>
      </c>
      <c r="U25" s="46">
        <f t="shared" si="5"/>
        <v>108.384</v>
      </c>
      <c r="V25" s="46">
        <f t="shared" si="6"/>
        <v>4.516</v>
      </c>
      <c r="W25" s="96">
        <v>5</v>
      </c>
      <c r="X25" s="96">
        <f t="shared" si="1"/>
        <v>5</v>
      </c>
      <c r="Y25" s="97" t="s">
        <v>171</v>
      </c>
      <c r="Z25" s="154">
        <v>0</v>
      </c>
      <c r="AA25" s="154">
        <v>1016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16418680</v>
      </c>
      <c r="AJ25" s="45">
        <f t="shared" si="7"/>
        <v>1178</v>
      </c>
      <c r="AK25" s="48">
        <f t="shared" si="8"/>
        <v>260.85031000885738</v>
      </c>
      <c r="AL25" s="151">
        <v>0</v>
      </c>
      <c r="AM25" s="151">
        <v>1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9"/>
        <v>0</v>
      </c>
      <c r="AU25" s="119">
        <v>0.92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4</v>
      </c>
      <c r="E26" s="150">
        <f t="shared" si="2"/>
        <v>2.8169014084507045</v>
      </c>
      <c r="F26" s="150">
        <v>3</v>
      </c>
      <c r="G26" s="118">
        <v>76</v>
      </c>
      <c r="H26" s="150">
        <f t="shared" si="0"/>
        <v>53.521126760563384</v>
      </c>
      <c r="I26" s="150">
        <v>74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>
        <v>133</v>
      </c>
      <c r="R26" s="153"/>
      <c r="S26" s="153">
        <v>97314502</v>
      </c>
      <c r="T26" s="45">
        <f t="shared" si="4"/>
        <v>4332</v>
      </c>
      <c r="U26" s="46">
        <f t="shared" si="5"/>
        <v>103.968</v>
      </c>
      <c r="V26" s="46">
        <f t="shared" si="6"/>
        <v>4.3319999999999999</v>
      </c>
      <c r="W26" s="96">
        <v>4.5999999999999996</v>
      </c>
      <c r="X26" s="96">
        <f t="shared" si="1"/>
        <v>4.5999999999999996</v>
      </c>
      <c r="Y26" s="97" t="s">
        <v>171</v>
      </c>
      <c r="Z26" s="154">
        <v>0</v>
      </c>
      <c r="AA26" s="154">
        <v>1007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16419838</v>
      </c>
      <c r="AJ26" s="45">
        <f t="shared" si="7"/>
        <v>1158</v>
      </c>
      <c r="AK26" s="48">
        <f t="shared" si="8"/>
        <v>267.3130193905817</v>
      </c>
      <c r="AL26" s="151">
        <v>0</v>
      </c>
      <c r="AM26" s="151">
        <v>1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0</v>
      </c>
      <c r="G27" s="118">
        <v>76</v>
      </c>
      <c r="H27" s="150">
        <f t="shared" si="0"/>
        <v>53.521126760563384</v>
      </c>
      <c r="I27" s="150">
        <v>74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97319240</v>
      </c>
      <c r="T27" s="45">
        <f t="shared" si="4"/>
        <v>4738</v>
      </c>
      <c r="U27" s="46">
        <f t="shared" si="5"/>
        <v>113.712</v>
      </c>
      <c r="V27" s="46">
        <f t="shared" si="6"/>
        <v>4.7380000000000004</v>
      </c>
      <c r="W27" s="96">
        <v>4.3</v>
      </c>
      <c r="X27" s="96">
        <f t="shared" si="1"/>
        <v>4.3</v>
      </c>
      <c r="Y27" s="97" t="s">
        <v>171</v>
      </c>
      <c r="Z27" s="154">
        <v>0</v>
      </c>
      <c r="AA27" s="154">
        <v>1006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16421005</v>
      </c>
      <c r="AJ27" s="45">
        <f>IF(ISBLANK(AI27),"-",AI27-AI26)</f>
        <v>1167</v>
      </c>
      <c r="AK27" s="48">
        <f t="shared" si="8"/>
        <v>246.30645842127478</v>
      </c>
      <c r="AL27" s="151">
        <v>0</v>
      </c>
      <c r="AM27" s="151">
        <v>1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4</v>
      </c>
      <c r="E28" s="150">
        <f t="shared" si="2"/>
        <v>2.8169014084507045</v>
      </c>
      <c r="F28" s="150">
        <v>0</v>
      </c>
      <c r="G28" s="118">
        <v>75</v>
      </c>
      <c r="H28" s="150">
        <f t="shared" si="0"/>
        <v>52.816901408450704</v>
      </c>
      <c r="I28" s="150">
        <v>73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>
        <v>132</v>
      </c>
      <c r="R28" s="153"/>
      <c r="S28" s="153">
        <v>97324225</v>
      </c>
      <c r="T28" s="45">
        <f t="shared" si="4"/>
        <v>4985</v>
      </c>
      <c r="U28" s="46">
        <f t="shared" si="5"/>
        <v>119.64</v>
      </c>
      <c r="V28" s="46">
        <f t="shared" si="6"/>
        <v>4.9850000000000003</v>
      </c>
      <c r="W28" s="96">
        <v>3.8</v>
      </c>
      <c r="X28" s="96">
        <f t="shared" si="1"/>
        <v>3.8</v>
      </c>
      <c r="Y28" s="97" t="s">
        <v>171</v>
      </c>
      <c r="Z28" s="154">
        <v>0</v>
      </c>
      <c r="AA28" s="154">
        <v>1006</v>
      </c>
      <c r="AB28" s="154">
        <v>1187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16422183</v>
      </c>
      <c r="AJ28" s="45">
        <f t="shared" si="7"/>
        <v>1178</v>
      </c>
      <c r="AK28" s="48">
        <f>AJ27/V28</f>
        <v>234.10230692076226</v>
      </c>
      <c r="AL28" s="151">
        <v>0</v>
      </c>
      <c r="AM28" s="151">
        <v>1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0</v>
      </c>
      <c r="G29" s="118">
        <v>74</v>
      </c>
      <c r="H29" s="150">
        <f t="shared" si="0"/>
        <v>52.112676056338032</v>
      </c>
      <c r="I29" s="150">
        <v>71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97328780</v>
      </c>
      <c r="T29" s="45">
        <f t="shared" si="4"/>
        <v>4555</v>
      </c>
      <c r="U29" s="46">
        <f t="shared" si="5"/>
        <v>109.32</v>
      </c>
      <c r="V29" s="46">
        <f t="shared" si="6"/>
        <v>4.5549999999999997</v>
      </c>
      <c r="W29" s="96">
        <v>3.5</v>
      </c>
      <c r="X29" s="96">
        <f t="shared" si="1"/>
        <v>3.5</v>
      </c>
      <c r="Y29" s="97" t="s">
        <v>171</v>
      </c>
      <c r="Z29" s="154">
        <v>0</v>
      </c>
      <c r="AA29" s="154">
        <v>1005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16423330</v>
      </c>
      <c r="AJ29" s="45">
        <f t="shared" si="7"/>
        <v>1147</v>
      </c>
      <c r="AK29" s="48">
        <f>AJ28/V29</f>
        <v>258.61690450054886</v>
      </c>
      <c r="AL29" s="151">
        <v>0</v>
      </c>
      <c r="AM29" s="151">
        <v>1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9"/>
        <v>0</v>
      </c>
      <c r="AU29" s="155">
        <v>1.02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0</v>
      </c>
      <c r="G30" s="118">
        <v>74</v>
      </c>
      <c r="H30" s="150">
        <f t="shared" si="0"/>
        <v>52.112676056338032</v>
      </c>
      <c r="I30" s="150">
        <v>71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97333365</v>
      </c>
      <c r="T30" s="45">
        <f t="shared" si="4"/>
        <v>4585</v>
      </c>
      <c r="U30" s="46">
        <f t="shared" si="5"/>
        <v>110.04</v>
      </c>
      <c r="V30" s="46">
        <f t="shared" si="6"/>
        <v>4.585</v>
      </c>
      <c r="W30" s="96">
        <v>3.2</v>
      </c>
      <c r="X30" s="96">
        <f t="shared" si="1"/>
        <v>3.2</v>
      </c>
      <c r="Y30" s="97" t="s">
        <v>171</v>
      </c>
      <c r="Z30" s="154">
        <v>0</v>
      </c>
      <c r="AA30" s="154">
        <v>1005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16424523</v>
      </c>
      <c r="AJ30" s="45">
        <f t="shared" si="7"/>
        <v>1193</v>
      </c>
      <c r="AK30" s="48">
        <f t="shared" si="8"/>
        <v>260.19629225736094</v>
      </c>
      <c r="AL30" s="151">
        <v>0</v>
      </c>
      <c r="AM30" s="151">
        <v>1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0</v>
      </c>
      <c r="G31" s="118">
        <v>74</v>
      </c>
      <c r="H31" s="150">
        <f t="shared" si="0"/>
        <v>52.112676056338032</v>
      </c>
      <c r="I31" s="150">
        <v>71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97337585</v>
      </c>
      <c r="T31" s="45">
        <f t="shared" si="4"/>
        <v>4220</v>
      </c>
      <c r="U31" s="46">
        <f t="shared" si="5"/>
        <v>101.28</v>
      </c>
      <c r="V31" s="46">
        <f t="shared" si="6"/>
        <v>4.22</v>
      </c>
      <c r="W31" s="96">
        <v>2.8</v>
      </c>
      <c r="X31" s="96">
        <f t="shared" si="1"/>
        <v>2.8</v>
      </c>
      <c r="Y31" s="97" t="s">
        <v>171</v>
      </c>
      <c r="Z31" s="154">
        <v>0</v>
      </c>
      <c r="AA31" s="154">
        <v>1005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16425660</v>
      </c>
      <c r="AJ31" s="45">
        <f t="shared" si="7"/>
        <v>1137</v>
      </c>
      <c r="AK31" s="48">
        <f t="shared" si="8"/>
        <v>269.4312796208531</v>
      </c>
      <c r="AL31" s="151">
        <v>0</v>
      </c>
      <c r="AM31" s="151">
        <v>1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4</v>
      </c>
      <c r="E32" s="150">
        <f t="shared" si="2"/>
        <v>2.8169014084507045</v>
      </c>
      <c r="F32" s="150">
        <v>-1</v>
      </c>
      <c r="G32" s="118">
        <v>75</v>
      </c>
      <c r="H32" s="150">
        <f t="shared" si="0"/>
        <v>52.816901408450704</v>
      </c>
      <c r="I32" s="150">
        <v>73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>
        <v>129</v>
      </c>
      <c r="R32" s="153"/>
      <c r="S32" s="153">
        <v>97342090</v>
      </c>
      <c r="T32" s="45">
        <f t="shared" si="4"/>
        <v>4505</v>
      </c>
      <c r="U32" s="46">
        <f t="shared" si="5"/>
        <v>108.12</v>
      </c>
      <c r="V32" s="46">
        <f t="shared" si="6"/>
        <v>4.5049999999999999</v>
      </c>
      <c r="W32" s="96">
        <v>2.5</v>
      </c>
      <c r="X32" s="96">
        <f t="shared" si="1"/>
        <v>2.5</v>
      </c>
      <c r="Y32" s="97" t="s">
        <v>171</v>
      </c>
      <c r="Z32" s="154">
        <v>0</v>
      </c>
      <c r="AA32" s="154">
        <v>1005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16426793</v>
      </c>
      <c r="AJ32" s="45">
        <f t="shared" si="7"/>
        <v>1133</v>
      </c>
      <c r="AK32" s="48">
        <f t="shared" si="8"/>
        <v>251.49833518312985</v>
      </c>
      <c r="AL32" s="151">
        <v>0</v>
      </c>
      <c r="AM32" s="151">
        <v>1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76</v>
      </c>
      <c r="H33" s="150">
        <f t="shared" si="0"/>
        <v>53.521126760563384</v>
      </c>
      <c r="I33" s="150">
        <v>74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97346899</v>
      </c>
      <c r="T33" s="45">
        <f t="shared" si="4"/>
        <v>4809</v>
      </c>
      <c r="U33" s="46">
        <f t="shared" si="5"/>
        <v>115.416</v>
      </c>
      <c r="V33" s="46">
        <f t="shared" si="6"/>
        <v>4.8090000000000002</v>
      </c>
      <c r="W33" s="96">
        <v>2.4</v>
      </c>
      <c r="X33" s="96">
        <f t="shared" si="1"/>
        <v>2.4</v>
      </c>
      <c r="Y33" s="97" t="s">
        <v>171</v>
      </c>
      <c r="Z33" s="154">
        <v>0</v>
      </c>
      <c r="AA33" s="154">
        <v>1003</v>
      </c>
      <c r="AB33" s="154">
        <v>1187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16427920</v>
      </c>
      <c r="AJ33" s="45">
        <f t="shared" si="7"/>
        <v>1127</v>
      </c>
      <c r="AK33" s="48">
        <f t="shared" si="8"/>
        <v>234.35225618631731</v>
      </c>
      <c r="AL33" s="151">
        <v>0</v>
      </c>
      <c r="AM33" s="151">
        <v>1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v>0</v>
      </c>
      <c r="AU33" s="119">
        <v>1.05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75</v>
      </c>
      <c r="H34" s="150">
        <f t="shared" si="0"/>
        <v>52.816901408450704</v>
      </c>
      <c r="I34" s="150">
        <v>72</v>
      </c>
      <c r="J34" s="41" t="s">
        <v>88</v>
      </c>
      <c r="K34" s="41">
        <f>L34-(2/1.42)</f>
        <v>47.887323943661976</v>
      </c>
      <c r="L34" s="42">
        <f>(G34-5)/1.42</f>
        <v>49.295774647887328</v>
      </c>
      <c r="M34" s="41">
        <f t="shared" si="12"/>
        <v>53.521126760563384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97351223</v>
      </c>
      <c r="T34" s="45">
        <f t="shared" si="4"/>
        <v>4324</v>
      </c>
      <c r="U34" s="46">
        <f t="shared" si="5"/>
        <v>103.776</v>
      </c>
      <c r="V34" s="46">
        <f t="shared" si="6"/>
        <v>4.3239999999999998</v>
      </c>
      <c r="W34" s="96">
        <v>3</v>
      </c>
      <c r="X34" s="96">
        <f t="shared" si="1"/>
        <v>3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16429008</v>
      </c>
      <c r="AJ34" s="45">
        <f t="shared" si="7"/>
        <v>1088</v>
      </c>
      <c r="AK34" s="48">
        <f t="shared" si="8"/>
        <v>251.61887141535615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1</v>
      </c>
      <c r="G35" s="118">
        <v>75</v>
      </c>
      <c r="H35" s="150">
        <f t="shared" si="0"/>
        <v>52.816901408450704</v>
      </c>
      <c r="I35" s="150">
        <v>72</v>
      </c>
      <c r="J35" s="41" t="s">
        <v>88</v>
      </c>
      <c r="K35" s="41">
        <f t="shared" si="3"/>
        <v>47.887323943661976</v>
      </c>
      <c r="L35" s="42">
        <f>(G35-5)/1.42</f>
        <v>49.295774647887328</v>
      </c>
      <c r="M35" s="41">
        <f t="shared" si="12"/>
        <v>53.521126760563384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97356275</v>
      </c>
      <c r="T35" s="45">
        <f t="shared" si="4"/>
        <v>5052</v>
      </c>
      <c r="U35" s="46">
        <f t="shared" si="5"/>
        <v>121.248</v>
      </c>
      <c r="V35" s="46">
        <f t="shared" si="6"/>
        <v>5.0519999999999996</v>
      </c>
      <c r="W35" s="96">
        <v>3.8</v>
      </c>
      <c r="X35" s="96">
        <f t="shared" si="1"/>
        <v>3.8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16430133</v>
      </c>
      <c r="AJ35" s="45">
        <f t="shared" si="7"/>
        <v>1125</v>
      </c>
      <c r="AK35" s="48">
        <f t="shared" si="8"/>
        <v>222.68408551068885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113530</v>
      </c>
      <c r="U36" s="46">
        <f t="shared" si="5"/>
        <v>2724.72</v>
      </c>
      <c r="V36" s="46">
        <f t="shared" si="6"/>
        <v>113.53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27572</v>
      </c>
      <c r="AK36" s="61">
        <f>$AJ$36/$V36</f>
        <v>242.86091781907865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0.99666666666666659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197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180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198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15" t="s">
        <v>199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207" t="s">
        <v>172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173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174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15" t="s">
        <v>177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32" t="s">
        <v>175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 t="s">
        <v>176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_1_2_1"/>
    <protectedRange sqref="R3:W3" name="Range1_16_1_1_1_1_1_1_2_2_2_2_2_2_2_2_2_2_2_2_2_2_2_2_2_2_2_2_2_2_2_1_2_2_2_2_2_2_2_2_2_2_3_2_2_2_2_2_2_2_2_2_2_1_1_1_1_2_2_1_1_1_1_1_1_1_1_1_1_1_1_1_1_3_1_2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7" name="Range2_12_5_1_1_1_2_1_1_1_1_1_1_1_1_1_1_1_2_1_1_1_1_1_1_1_1_1_1_1_1_1_1_1_1_1_1_1_1_1_1_2_1_1_1_1_1_1_1_1_1_1_1_2_1_1_1_1_2_1_1_1_1_1_1_1_1_1_1_1_2_1_1_1_1_1_1_1_1_1_1_1_1_1_1_3_1_1_1_1_2_1_1_1_1_1_1_1_2_1_1_1_1_1_1_1_1_1_1_1_1_1_1_1_1_1_1_1_1_1_1_1_1__7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414" priority="5" operator="containsText" text="N/A">
      <formula>NOT(ISERROR(SEARCH("N/A",Z12)))</formula>
    </cfRule>
    <cfRule type="cellIs" dxfId="413" priority="17" operator="equal">
      <formula>0</formula>
    </cfRule>
  </conditionalFormatting>
  <conditionalFormatting sqref="Z12:AG35">
    <cfRule type="cellIs" dxfId="412" priority="16" operator="greaterThanOrEqual">
      <formula>1185</formula>
    </cfRule>
  </conditionalFormatting>
  <conditionalFormatting sqref="Z12:AG35">
    <cfRule type="cellIs" dxfId="411" priority="15" operator="between">
      <formula>0.1</formula>
      <formula>1184</formula>
    </cfRule>
  </conditionalFormatting>
  <conditionalFormatting sqref="Z8:Z9 AT12:AT35 AL36:AQ36 AL12:AR35">
    <cfRule type="cellIs" dxfId="410" priority="14" operator="equal">
      <formula>0</formula>
    </cfRule>
  </conditionalFormatting>
  <conditionalFormatting sqref="Z8:Z9 AT12:AT35 AL36:AQ36 AL12:AR35">
    <cfRule type="cellIs" dxfId="409" priority="13" operator="greaterThan">
      <formula>1179</formula>
    </cfRule>
  </conditionalFormatting>
  <conditionalFormatting sqref="Z8:Z9 AT12:AT35 AL36:AQ36 AL12:AR35">
    <cfRule type="cellIs" dxfId="408" priority="12" operator="greaterThan">
      <formula>99</formula>
    </cfRule>
  </conditionalFormatting>
  <conditionalFormatting sqref="Z8:Z9 AT12:AT35 AL36:AQ36 AL12:AR35">
    <cfRule type="cellIs" dxfId="407" priority="11" operator="greaterThan">
      <formula>0.99</formula>
    </cfRule>
  </conditionalFormatting>
  <conditionalFormatting sqref="AD8:AD9">
    <cfRule type="cellIs" dxfId="406" priority="10" operator="equal">
      <formula>0</formula>
    </cfRule>
  </conditionalFormatting>
  <conditionalFormatting sqref="AD8:AD9">
    <cfRule type="cellIs" dxfId="405" priority="9" operator="greaterThan">
      <formula>1179</formula>
    </cfRule>
  </conditionalFormatting>
  <conditionalFormatting sqref="AD8:AD9">
    <cfRule type="cellIs" dxfId="404" priority="8" operator="greaterThan">
      <formula>99</formula>
    </cfRule>
  </conditionalFormatting>
  <conditionalFormatting sqref="AD8:AD9">
    <cfRule type="cellIs" dxfId="403" priority="7" operator="greaterThan">
      <formula>0.99</formula>
    </cfRule>
  </conditionalFormatting>
  <conditionalFormatting sqref="AK12:AK35">
    <cfRule type="cellIs" dxfId="402" priority="6" operator="greaterThan">
      <formula>$AK$8</formula>
    </cfRule>
  </conditionalFormatting>
  <conditionalFormatting sqref="AS12:AS35">
    <cfRule type="containsText" dxfId="401" priority="1" operator="containsText" text="N/A">
      <formula>NOT(ISERROR(SEARCH("N/A",AS12)))</formula>
    </cfRule>
    <cfRule type="cellIs" dxfId="400" priority="4" operator="equal">
      <formula>0</formula>
    </cfRule>
  </conditionalFormatting>
  <conditionalFormatting sqref="AS12:AS35">
    <cfRule type="cellIs" dxfId="399" priority="3" operator="greaterThanOrEqual">
      <formula>1185</formula>
    </cfRule>
  </conditionalFormatting>
  <conditionalFormatting sqref="AS12:AS35">
    <cfRule type="cellIs" dxfId="398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1" zoomScaleNormal="100" workbookViewId="0">
      <selection activeCell="B50" sqref="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135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43260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27233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8'!S35</f>
        <v>97356275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8'!AI35</f>
        <v>16430133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>
        <v>4</v>
      </c>
      <c r="E12" s="150">
        <f>D12/1.42</f>
        <v>2.8169014084507045</v>
      </c>
      <c r="F12" s="150">
        <v>2</v>
      </c>
      <c r="G12" s="118">
        <v>69</v>
      </c>
      <c r="H12" s="150">
        <f t="shared" ref="H12:H35" si="0">G12/1.42</f>
        <v>48.591549295774648</v>
      </c>
      <c r="I12" s="150">
        <v>70</v>
      </c>
      <c r="J12" s="41" t="s">
        <v>88</v>
      </c>
      <c r="K12" s="41">
        <f>L12-(2/1.42)</f>
        <v>43.661971830985919</v>
      </c>
      <c r="L12" s="42">
        <f>(G12-5)/1.42</f>
        <v>45.070422535211272</v>
      </c>
      <c r="M12" s="41">
        <f>L12+(6/1.42)</f>
        <v>49.295774647887328</v>
      </c>
      <c r="N12" s="43">
        <v>14</v>
      </c>
      <c r="O12" s="44" t="s">
        <v>89</v>
      </c>
      <c r="P12" s="44">
        <v>11.4</v>
      </c>
      <c r="Q12" s="153">
        <v>145</v>
      </c>
      <c r="R12" s="153"/>
      <c r="S12" s="153">
        <v>97360439</v>
      </c>
      <c r="T12" s="45">
        <f>IF(ISBLANK(S12),"-",S12-S11)</f>
        <v>4164</v>
      </c>
      <c r="U12" s="46">
        <f>T12*24/1000</f>
        <v>99.936000000000007</v>
      </c>
      <c r="V12" s="46">
        <f>T12/1000</f>
        <v>4.1639999999999997</v>
      </c>
      <c r="W12" s="96">
        <v>5.2</v>
      </c>
      <c r="X12" s="96">
        <f t="shared" ref="X12:X35" si="1">W12</f>
        <v>5.2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16431209</v>
      </c>
      <c r="AJ12" s="45">
        <f>IF(ISBLANK(AI12),"-",AI12-AI11)</f>
        <v>1076</v>
      </c>
      <c r="AK12" s="48">
        <f>AJ12/V12</f>
        <v>258.40537944284341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4</v>
      </c>
      <c r="E13" s="150">
        <f t="shared" ref="E13:E35" si="2">D13/1.42</f>
        <v>2.8169014084507045</v>
      </c>
      <c r="F13" s="150">
        <v>3</v>
      </c>
      <c r="G13" s="118">
        <v>71</v>
      </c>
      <c r="H13" s="150">
        <f t="shared" si="0"/>
        <v>50</v>
      </c>
      <c r="I13" s="150">
        <v>73</v>
      </c>
      <c r="J13" s="41" t="s">
        <v>88</v>
      </c>
      <c r="K13" s="41">
        <f t="shared" ref="K13:K35" si="3">L13-(2/1.42)</f>
        <v>45.070422535211272</v>
      </c>
      <c r="L13" s="42">
        <f>(G13-5)/1.42</f>
        <v>46.478873239436624</v>
      </c>
      <c r="M13" s="41">
        <f>L13+(6/1.42)</f>
        <v>50.70422535211268</v>
      </c>
      <c r="N13" s="43">
        <v>14</v>
      </c>
      <c r="O13" s="44" t="s">
        <v>89</v>
      </c>
      <c r="P13" s="44">
        <v>11.2</v>
      </c>
      <c r="Q13" s="153">
        <v>144</v>
      </c>
      <c r="R13" s="153"/>
      <c r="S13" s="153">
        <v>97364953</v>
      </c>
      <c r="T13" s="45">
        <f t="shared" ref="T13:T35" si="4">IF(ISBLANK(S13),"-",S13-S12)</f>
        <v>4514</v>
      </c>
      <c r="U13" s="46">
        <f t="shared" ref="U13:U36" si="5">T13*24/1000</f>
        <v>108.336</v>
      </c>
      <c r="V13" s="46">
        <f t="shared" ref="V13:V36" si="6">T13/1000</f>
        <v>4.5140000000000002</v>
      </c>
      <c r="W13" s="96">
        <v>6.6</v>
      </c>
      <c r="X13" s="96">
        <f t="shared" si="1"/>
        <v>6.6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16432307</v>
      </c>
      <c r="AJ13" s="45">
        <f t="shared" ref="AJ13:AJ35" si="7">IF(ISBLANK(AI13),"-",AI13-AI12)</f>
        <v>1098</v>
      </c>
      <c r="AK13" s="48">
        <f t="shared" ref="AK13:AK35" si="8">AJ13/V13</f>
        <v>243.24324324324323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9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4</v>
      </c>
      <c r="E14" s="150">
        <f t="shared" si="2"/>
        <v>2.8169014084507045</v>
      </c>
      <c r="F14" s="150">
        <v>4</v>
      </c>
      <c r="G14" s="118">
        <v>72</v>
      </c>
      <c r="H14" s="150">
        <f t="shared" si="0"/>
        <v>50.70422535211268</v>
      </c>
      <c r="I14" s="150">
        <v>70</v>
      </c>
      <c r="J14" s="41" t="s">
        <v>88</v>
      </c>
      <c r="K14" s="41">
        <f t="shared" si="3"/>
        <v>45.774647887323944</v>
      </c>
      <c r="L14" s="42">
        <f>(G14-5)/1.42</f>
        <v>47.183098591549296</v>
      </c>
      <c r="M14" s="41">
        <f>L14+(6/1.42)</f>
        <v>51.408450704225352</v>
      </c>
      <c r="N14" s="43">
        <v>14</v>
      </c>
      <c r="O14" s="44" t="s">
        <v>89</v>
      </c>
      <c r="P14" s="44">
        <v>11.2</v>
      </c>
      <c r="Q14" s="153">
        <v>143</v>
      </c>
      <c r="R14" s="153"/>
      <c r="S14" s="153">
        <v>97369897</v>
      </c>
      <c r="T14" s="45">
        <f>IF(ISBLANK(S14),"-",S14-S13)</f>
        <v>4944</v>
      </c>
      <c r="U14" s="46">
        <f t="shared" si="5"/>
        <v>118.65600000000001</v>
      </c>
      <c r="V14" s="46">
        <f t="shared" si="6"/>
        <v>4.944</v>
      </c>
      <c r="W14" s="96">
        <v>8</v>
      </c>
      <c r="X14" s="96">
        <f t="shared" si="1"/>
        <v>8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16433411</v>
      </c>
      <c r="AJ14" s="45">
        <f t="shared" si="7"/>
        <v>1104</v>
      </c>
      <c r="AK14" s="48">
        <f t="shared" si="8"/>
        <v>223.30097087378641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9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97374505</v>
      </c>
      <c r="T15" s="45">
        <f t="shared" si="4"/>
        <v>4608</v>
      </c>
      <c r="U15" s="46">
        <f t="shared" si="5"/>
        <v>110.592</v>
      </c>
      <c r="V15" s="46">
        <f t="shared" si="6"/>
        <v>4.6079999999999997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16434519</v>
      </c>
      <c r="AJ15" s="45">
        <f t="shared" si="7"/>
        <v>1108</v>
      </c>
      <c r="AK15" s="48">
        <f t="shared" si="8"/>
        <v>240.45138888888891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81</v>
      </c>
      <c r="H16" s="150">
        <f t="shared" si="0"/>
        <v>57.04225352112676</v>
      </c>
      <c r="I16" s="150">
        <v>78</v>
      </c>
      <c r="J16" s="41" t="s">
        <v>88</v>
      </c>
      <c r="K16" s="41">
        <f t="shared" si="3"/>
        <v>52.112676056338032</v>
      </c>
      <c r="L16" s="42">
        <f>(G16-5)/1.42</f>
        <v>53.521126760563384</v>
      </c>
      <c r="M16" s="41">
        <f>L16+(6/1.42)</f>
        <v>57.74647887323944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97379535</v>
      </c>
      <c r="T16" s="45">
        <f t="shared" si="4"/>
        <v>5030</v>
      </c>
      <c r="U16" s="46">
        <f t="shared" si="5"/>
        <v>120.72</v>
      </c>
      <c r="V16" s="46">
        <f t="shared" si="6"/>
        <v>5.03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1136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16435607</v>
      </c>
      <c r="AJ16" s="45">
        <f t="shared" si="7"/>
        <v>1088</v>
      </c>
      <c r="AK16" s="48">
        <f t="shared" si="8"/>
        <v>216.30218687872761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9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79</v>
      </c>
      <c r="H17" s="150">
        <f t="shared" si="0"/>
        <v>55.633802816901408</v>
      </c>
      <c r="I17" s="150">
        <v>77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97384759</v>
      </c>
      <c r="T17" s="45">
        <f t="shared" si="4"/>
        <v>5224</v>
      </c>
      <c r="U17" s="46">
        <f t="shared" si="5"/>
        <v>125.376</v>
      </c>
      <c r="V17" s="46">
        <f t="shared" si="6"/>
        <v>5.2240000000000002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1126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16436625</v>
      </c>
      <c r="AJ17" s="45">
        <f t="shared" si="7"/>
        <v>1018</v>
      </c>
      <c r="AK17" s="48">
        <f t="shared" si="8"/>
        <v>194.8698315467075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9"/>
        <v>0</v>
      </c>
      <c r="AU17" s="119">
        <v>1.06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4</v>
      </c>
      <c r="E18" s="150">
        <f t="shared" si="2"/>
        <v>2.8169014084507045</v>
      </c>
      <c r="F18" s="150">
        <v>8</v>
      </c>
      <c r="G18" s="118">
        <v>77</v>
      </c>
      <c r="H18" s="150">
        <f t="shared" si="0"/>
        <v>54.225352112676056</v>
      </c>
      <c r="I18" s="150">
        <v>76</v>
      </c>
      <c r="J18" s="41" t="s">
        <v>88</v>
      </c>
      <c r="K18" s="41">
        <f t="shared" si="3"/>
        <v>52.816901408450704</v>
      </c>
      <c r="L18" s="42">
        <f t="shared" si="10"/>
        <v>54.225352112676056</v>
      </c>
      <c r="M18" s="41">
        <f>L18+1.42</f>
        <v>55.645352112676058</v>
      </c>
      <c r="N18" s="43">
        <v>19</v>
      </c>
      <c r="O18" s="44" t="s">
        <v>100</v>
      </c>
      <c r="P18" s="44">
        <v>16.7</v>
      </c>
      <c r="Q18" s="153">
        <v>143</v>
      </c>
      <c r="R18" s="153"/>
      <c r="S18" s="153">
        <v>97390123</v>
      </c>
      <c r="T18" s="45">
        <f t="shared" si="4"/>
        <v>5364</v>
      </c>
      <c r="U18" s="46">
        <f t="shared" si="5"/>
        <v>128.73599999999999</v>
      </c>
      <c r="V18" s="46">
        <f t="shared" si="6"/>
        <v>5.3639999999999999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16437713</v>
      </c>
      <c r="AJ18" s="45">
        <f t="shared" si="7"/>
        <v>1088</v>
      </c>
      <c r="AK18" s="48">
        <f t="shared" si="8"/>
        <v>202.83370618941089</v>
      </c>
      <c r="AL18" s="151">
        <v>0</v>
      </c>
      <c r="AM18" s="151">
        <v>0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9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8</v>
      </c>
      <c r="G19" s="118">
        <v>76</v>
      </c>
      <c r="H19" s="150">
        <f t="shared" si="0"/>
        <v>53.521126760563384</v>
      </c>
      <c r="I19" s="150">
        <v>75</v>
      </c>
      <c r="J19" s="41" t="s">
        <v>88</v>
      </c>
      <c r="K19" s="41">
        <f t="shared" si="3"/>
        <v>52.112676056338032</v>
      </c>
      <c r="L19" s="42">
        <f t="shared" si="10"/>
        <v>53.521126760563384</v>
      </c>
      <c r="M19" s="41">
        <f t="shared" ref="M19:M23" si="11">L19+1.42</f>
        <v>54.941126760563385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97395969</v>
      </c>
      <c r="T19" s="45">
        <f t="shared" si="4"/>
        <v>5846</v>
      </c>
      <c r="U19" s="46">
        <f>T19*24/1000</f>
        <v>140.304</v>
      </c>
      <c r="V19" s="46">
        <f t="shared" si="6"/>
        <v>5.8460000000000001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16438830</v>
      </c>
      <c r="AJ19" s="45">
        <f t="shared" si="7"/>
        <v>1117</v>
      </c>
      <c r="AK19" s="48">
        <f t="shared" si="8"/>
        <v>191.07081765309613</v>
      </c>
      <c r="AL19" s="151">
        <v>0</v>
      </c>
      <c r="AM19" s="151">
        <v>0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9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4</v>
      </c>
      <c r="E20" s="150">
        <f t="shared" si="2"/>
        <v>2.8169014084507045</v>
      </c>
      <c r="F20" s="150">
        <v>7</v>
      </c>
      <c r="G20" s="118">
        <v>77</v>
      </c>
      <c r="H20" s="150">
        <f t="shared" si="0"/>
        <v>54.225352112676056</v>
      </c>
      <c r="I20" s="150">
        <v>76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>
        <v>133</v>
      </c>
      <c r="R20" s="153"/>
      <c r="S20" s="153">
        <v>97401899</v>
      </c>
      <c r="T20" s="45">
        <f t="shared" si="4"/>
        <v>5930</v>
      </c>
      <c r="U20" s="46">
        <f t="shared" si="5"/>
        <v>142.32</v>
      </c>
      <c r="V20" s="46">
        <f t="shared" si="6"/>
        <v>5.93</v>
      </c>
      <c r="W20" s="96">
        <v>9</v>
      </c>
      <c r="X20" s="96">
        <f t="shared" si="1"/>
        <v>9</v>
      </c>
      <c r="Y20" s="97" t="s">
        <v>171</v>
      </c>
      <c r="Z20" s="154">
        <v>1017</v>
      </c>
      <c r="AA20" s="154">
        <v>0</v>
      </c>
      <c r="AB20" s="154">
        <v>1187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16440019</v>
      </c>
      <c r="AJ20" s="45">
        <f t="shared" si="7"/>
        <v>1189</v>
      </c>
      <c r="AK20" s="48">
        <f t="shared" si="8"/>
        <v>200.50590219224284</v>
      </c>
      <c r="AL20" s="151">
        <v>1</v>
      </c>
      <c r="AM20" s="151">
        <v>0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9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77</v>
      </c>
      <c r="H21" s="150">
        <f t="shared" si="0"/>
        <v>54.225352112676056</v>
      </c>
      <c r="I21" s="150">
        <v>76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97408237</v>
      </c>
      <c r="T21" s="45">
        <f t="shared" si="4"/>
        <v>6338</v>
      </c>
      <c r="U21" s="46">
        <f t="shared" si="5"/>
        <v>152.11199999999999</v>
      </c>
      <c r="V21" s="46">
        <f t="shared" si="6"/>
        <v>6.3380000000000001</v>
      </c>
      <c r="W21" s="96">
        <v>8.3000000000000007</v>
      </c>
      <c r="X21" s="96">
        <f t="shared" si="1"/>
        <v>8.3000000000000007</v>
      </c>
      <c r="Y21" s="97" t="s">
        <v>171</v>
      </c>
      <c r="Z21" s="154">
        <v>1038</v>
      </c>
      <c r="AA21" s="154">
        <v>0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16441229</v>
      </c>
      <c r="AJ21" s="45">
        <f t="shared" si="7"/>
        <v>1210</v>
      </c>
      <c r="AK21" s="48">
        <f t="shared" si="8"/>
        <v>190.91195960870937</v>
      </c>
      <c r="AL21" s="151">
        <v>1</v>
      </c>
      <c r="AM21" s="151">
        <v>0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9"/>
        <v>0</v>
      </c>
      <c r="AU21" s="119">
        <v>1.01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77</v>
      </c>
      <c r="H22" s="150">
        <f t="shared" si="0"/>
        <v>54.225352112676056</v>
      </c>
      <c r="I22" s="150">
        <v>76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97414831</v>
      </c>
      <c r="T22" s="45">
        <f t="shared" si="4"/>
        <v>6594</v>
      </c>
      <c r="U22" s="46">
        <f t="shared" si="5"/>
        <v>158.256</v>
      </c>
      <c r="V22" s="46">
        <f t="shared" si="6"/>
        <v>6.5940000000000003</v>
      </c>
      <c r="W22" s="96">
        <v>7.7</v>
      </c>
      <c r="X22" s="96">
        <f>W22</f>
        <v>7.7</v>
      </c>
      <c r="Y22" s="97" t="s">
        <v>171</v>
      </c>
      <c r="Z22" s="154">
        <v>1036</v>
      </c>
      <c r="AA22" s="154">
        <v>0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16442422</v>
      </c>
      <c r="AJ22" s="45">
        <f t="shared" si="7"/>
        <v>1193</v>
      </c>
      <c r="AK22" s="48">
        <f t="shared" si="8"/>
        <v>180.92205034880195</v>
      </c>
      <c r="AL22" s="151">
        <v>1</v>
      </c>
      <c r="AM22" s="151">
        <v>0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9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97420538</v>
      </c>
      <c r="T23" s="45">
        <f t="shared" si="4"/>
        <v>5707</v>
      </c>
      <c r="U23" s="46">
        <f>T23*24/1000</f>
        <v>136.96799999999999</v>
      </c>
      <c r="V23" s="46">
        <f t="shared" si="6"/>
        <v>5.7069999999999999</v>
      </c>
      <c r="W23" s="96">
        <v>7.2</v>
      </c>
      <c r="X23" s="96">
        <f t="shared" si="1"/>
        <v>7.2</v>
      </c>
      <c r="Y23" s="97" t="s">
        <v>171</v>
      </c>
      <c r="Z23" s="154">
        <v>1017</v>
      </c>
      <c r="AA23" s="154">
        <v>0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16443607</v>
      </c>
      <c r="AJ23" s="45">
        <f t="shared" si="7"/>
        <v>1185</v>
      </c>
      <c r="AK23" s="48">
        <f t="shared" si="8"/>
        <v>207.63974066935344</v>
      </c>
      <c r="AL23" s="151">
        <v>1</v>
      </c>
      <c r="AM23" s="151">
        <v>0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9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97425732</v>
      </c>
      <c r="T24" s="45">
        <f t="shared" si="4"/>
        <v>5194</v>
      </c>
      <c r="U24" s="46">
        <f>T24*24/1000</f>
        <v>124.65600000000001</v>
      </c>
      <c r="V24" s="46">
        <f t="shared" si="6"/>
        <v>5.194</v>
      </c>
      <c r="W24" s="96">
        <v>6.6</v>
      </c>
      <c r="X24" s="96">
        <f t="shared" si="1"/>
        <v>6.6</v>
      </c>
      <c r="Y24" s="97" t="s">
        <v>171</v>
      </c>
      <c r="Z24" s="154">
        <v>1016</v>
      </c>
      <c r="AA24" s="154">
        <v>0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16444809</v>
      </c>
      <c r="AJ24" s="45">
        <f t="shared" si="7"/>
        <v>1202</v>
      </c>
      <c r="AK24" s="48">
        <f t="shared" si="8"/>
        <v>231.42087023488642</v>
      </c>
      <c r="AL24" s="151">
        <v>1</v>
      </c>
      <c r="AM24" s="151">
        <v>0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9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77</v>
      </c>
      <c r="H25" s="150">
        <f t="shared" si="0"/>
        <v>54.225352112676056</v>
      </c>
      <c r="I25" s="150">
        <v>75</v>
      </c>
      <c r="J25" s="41" t="s">
        <v>88</v>
      </c>
      <c r="K25" s="41">
        <f t="shared" si="3"/>
        <v>52.816901408450704</v>
      </c>
      <c r="L25" s="42">
        <f t="shared" si="10"/>
        <v>54.225352112676056</v>
      </c>
      <c r="M25" s="41">
        <f t="shared" ref="M25:M35" si="12">L25+(6/1.42)</f>
        <v>58.450704225352112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97431990</v>
      </c>
      <c r="T25" s="45">
        <f t="shared" si="4"/>
        <v>6258</v>
      </c>
      <c r="U25" s="46">
        <f t="shared" si="5"/>
        <v>150.19200000000001</v>
      </c>
      <c r="V25" s="46">
        <f t="shared" si="6"/>
        <v>6.258</v>
      </c>
      <c r="W25" s="96">
        <v>6.1</v>
      </c>
      <c r="X25" s="96">
        <f t="shared" si="1"/>
        <v>6.1</v>
      </c>
      <c r="Y25" s="97" t="s">
        <v>171</v>
      </c>
      <c r="Z25" s="154">
        <v>1015</v>
      </c>
      <c r="AA25" s="154">
        <v>0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16446192</v>
      </c>
      <c r="AJ25" s="45">
        <f t="shared" si="7"/>
        <v>1383</v>
      </c>
      <c r="AK25" s="48">
        <f t="shared" si="8"/>
        <v>220.99712368168744</v>
      </c>
      <c r="AL25" s="151">
        <v>1</v>
      </c>
      <c r="AM25" s="151">
        <v>0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9"/>
        <v>0</v>
      </c>
      <c r="AU25" s="119">
        <v>0.98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3</v>
      </c>
      <c r="G26" s="118">
        <v>76</v>
      </c>
      <c r="H26" s="150">
        <f t="shared" si="0"/>
        <v>53.521126760563384</v>
      </c>
      <c r="I26" s="150">
        <v>74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97436500</v>
      </c>
      <c r="T26" s="45">
        <f t="shared" si="4"/>
        <v>4510</v>
      </c>
      <c r="U26" s="46">
        <f t="shared" si="5"/>
        <v>108.24</v>
      </c>
      <c r="V26" s="46">
        <f t="shared" si="6"/>
        <v>4.51</v>
      </c>
      <c r="W26" s="96">
        <v>5.7</v>
      </c>
      <c r="X26" s="96">
        <f t="shared" si="1"/>
        <v>5.7</v>
      </c>
      <c r="Y26" s="97" t="s">
        <v>171</v>
      </c>
      <c r="Z26" s="154">
        <v>1006</v>
      </c>
      <c r="AA26" s="154">
        <v>0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16447153</v>
      </c>
      <c r="AJ26" s="45">
        <f t="shared" si="7"/>
        <v>961</v>
      </c>
      <c r="AK26" s="48">
        <f t="shared" si="8"/>
        <v>213.08203991130821</v>
      </c>
      <c r="AL26" s="151">
        <v>1</v>
      </c>
      <c r="AM26" s="151">
        <v>0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9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76</v>
      </c>
      <c r="H27" s="150">
        <f t="shared" si="0"/>
        <v>53.521126760563384</v>
      </c>
      <c r="I27" s="150">
        <v>74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97441940</v>
      </c>
      <c r="T27" s="45">
        <f t="shared" si="4"/>
        <v>5440</v>
      </c>
      <c r="U27" s="46">
        <f t="shared" si="5"/>
        <v>130.56</v>
      </c>
      <c r="V27" s="46">
        <f t="shared" si="6"/>
        <v>5.44</v>
      </c>
      <c r="W27" s="96">
        <v>5.3</v>
      </c>
      <c r="X27" s="96">
        <f t="shared" si="1"/>
        <v>5.3</v>
      </c>
      <c r="Y27" s="97" t="s">
        <v>171</v>
      </c>
      <c r="Z27" s="154">
        <v>1006</v>
      </c>
      <c r="AA27" s="154">
        <v>0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16448292</v>
      </c>
      <c r="AJ27" s="45">
        <f>IF(ISBLANK(AI27),"-",AI27-AI26)</f>
        <v>1139</v>
      </c>
      <c r="AK27" s="48">
        <f t="shared" si="8"/>
        <v>209.37499999999997</v>
      </c>
      <c r="AL27" s="151">
        <v>1</v>
      </c>
      <c r="AM27" s="151">
        <v>0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9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2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97447158</v>
      </c>
      <c r="T28" s="45">
        <f t="shared" si="4"/>
        <v>5218</v>
      </c>
      <c r="U28" s="46">
        <f t="shared" si="5"/>
        <v>125.232</v>
      </c>
      <c r="V28" s="46">
        <f t="shared" si="6"/>
        <v>5.218</v>
      </c>
      <c r="W28" s="96">
        <v>5</v>
      </c>
      <c r="X28" s="96">
        <f t="shared" si="1"/>
        <v>5</v>
      </c>
      <c r="Y28" s="97" t="s">
        <v>171</v>
      </c>
      <c r="Z28" s="154">
        <v>1005</v>
      </c>
      <c r="AA28" s="154">
        <v>0</v>
      </c>
      <c r="AB28" s="154">
        <v>1187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16449418</v>
      </c>
      <c r="AJ28" s="45">
        <f t="shared" si="7"/>
        <v>1126</v>
      </c>
      <c r="AK28" s="48">
        <f>AJ27/V28</f>
        <v>218.28286699885012</v>
      </c>
      <c r="AL28" s="151">
        <v>1</v>
      </c>
      <c r="AM28" s="151">
        <v>0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9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97452550</v>
      </c>
      <c r="T29" s="45">
        <f t="shared" si="4"/>
        <v>5392</v>
      </c>
      <c r="U29" s="46">
        <f t="shared" si="5"/>
        <v>129.40799999999999</v>
      </c>
      <c r="V29" s="46">
        <f t="shared" si="6"/>
        <v>5.3920000000000003</v>
      </c>
      <c r="W29" s="96">
        <v>4.5999999999999996</v>
      </c>
      <c r="X29" s="96">
        <f t="shared" si="1"/>
        <v>4.5999999999999996</v>
      </c>
      <c r="Y29" s="97" t="s">
        <v>171</v>
      </c>
      <c r="Z29" s="154">
        <v>1006</v>
      </c>
      <c r="AA29" s="154">
        <v>0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16450617</v>
      </c>
      <c r="AJ29" s="45">
        <f t="shared" si="7"/>
        <v>1199</v>
      </c>
      <c r="AK29" s="48">
        <f>AJ28/V29</f>
        <v>208.82789317507417</v>
      </c>
      <c r="AL29" s="151">
        <v>1</v>
      </c>
      <c r="AM29" s="151">
        <v>0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9"/>
        <v>0</v>
      </c>
      <c r="AU29" s="155">
        <v>0.77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2</v>
      </c>
      <c r="G30" s="118">
        <v>75</v>
      </c>
      <c r="H30" s="150">
        <f t="shared" si="0"/>
        <v>52.816901408450704</v>
      </c>
      <c r="I30" s="150">
        <v>72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97457880</v>
      </c>
      <c r="T30" s="45">
        <f t="shared" si="4"/>
        <v>5330</v>
      </c>
      <c r="U30" s="46">
        <f t="shared" si="5"/>
        <v>127.92</v>
      </c>
      <c r="V30" s="46">
        <f t="shared" si="6"/>
        <v>5.33</v>
      </c>
      <c r="W30" s="96">
        <v>4.2</v>
      </c>
      <c r="X30" s="96">
        <f t="shared" si="1"/>
        <v>4.2</v>
      </c>
      <c r="Y30" s="97" t="s">
        <v>171</v>
      </c>
      <c r="Z30" s="154">
        <v>1005</v>
      </c>
      <c r="AA30" s="154">
        <v>0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16451774</v>
      </c>
      <c r="AJ30" s="45">
        <f t="shared" si="7"/>
        <v>1157</v>
      </c>
      <c r="AK30" s="48">
        <f t="shared" si="8"/>
        <v>217.07317073170731</v>
      </c>
      <c r="AL30" s="151">
        <v>1</v>
      </c>
      <c r="AM30" s="151">
        <v>0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9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75</v>
      </c>
      <c r="H31" s="150">
        <f t="shared" si="0"/>
        <v>52.816901408450704</v>
      </c>
      <c r="I31" s="150">
        <v>72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97462570</v>
      </c>
      <c r="T31" s="45">
        <f t="shared" si="4"/>
        <v>4690</v>
      </c>
      <c r="U31" s="46">
        <f t="shared" si="5"/>
        <v>112.56</v>
      </c>
      <c r="V31" s="46">
        <f t="shared" si="6"/>
        <v>4.6900000000000004</v>
      </c>
      <c r="W31" s="96">
        <v>3.8</v>
      </c>
      <c r="X31" s="96">
        <f t="shared" si="1"/>
        <v>3.8</v>
      </c>
      <c r="Y31" s="97" t="s">
        <v>171</v>
      </c>
      <c r="Z31" s="154">
        <v>1005</v>
      </c>
      <c r="AA31" s="154">
        <v>0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16452915</v>
      </c>
      <c r="AJ31" s="45">
        <f t="shared" si="7"/>
        <v>1141</v>
      </c>
      <c r="AK31" s="48">
        <f t="shared" si="8"/>
        <v>243.28358208955223</v>
      </c>
      <c r="AL31" s="151">
        <v>1</v>
      </c>
      <c r="AM31" s="151">
        <v>0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76</v>
      </c>
      <c r="H32" s="150">
        <f t="shared" si="0"/>
        <v>53.521126760563384</v>
      </c>
      <c r="I32" s="150">
        <v>74</v>
      </c>
      <c r="J32" s="41" t="s">
        <v>88</v>
      </c>
      <c r="K32" s="41">
        <f t="shared" si="3"/>
        <v>50</v>
      </c>
      <c r="L32" s="42">
        <f t="shared" si="13"/>
        <v>51.408450704225352</v>
      </c>
      <c r="M32" s="41">
        <f t="shared" si="12"/>
        <v>55.633802816901408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97467670</v>
      </c>
      <c r="T32" s="45">
        <f t="shared" si="4"/>
        <v>5100</v>
      </c>
      <c r="U32" s="46">
        <f t="shared" si="5"/>
        <v>122.4</v>
      </c>
      <c r="V32" s="46">
        <f t="shared" si="6"/>
        <v>5.0999999999999996</v>
      </c>
      <c r="W32" s="96">
        <v>3.5</v>
      </c>
      <c r="X32" s="96">
        <f t="shared" si="1"/>
        <v>3.5</v>
      </c>
      <c r="Y32" s="97" t="s">
        <v>171</v>
      </c>
      <c r="Z32" s="154">
        <v>1006</v>
      </c>
      <c r="AA32" s="154">
        <v>0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16454060</v>
      </c>
      <c r="AJ32" s="45">
        <f t="shared" si="7"/>
        <v>1145</v>
      </c>
      <c r="AK32" s="48">
        <f t="shared" si="8"/>
        <v>224.50980392156865</v>
      </c>
      <c r="AL32" s="151">
        <v>1</v>
      </c>
      <c r="AM32" s="151">
        <v>0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77</v>
      </c>
      <c r="H33" s="150">
        <f t="shared" si="0"/>
        <v>54.225352112676056</v>
      </c>
      <c r="I33" s="150">
        <v>76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97473382</v>
      </c>
      <c r="T33" s="45">
        <f t="shared" si="4"/>
        <v>5712</v>
      </c>
      <c r="U33" s="46">
        <f t="shared" si="5"/>
        <v>137.08799999999999</v>
      </c>
      <c r="V33" s="46">
        <f t="shared" si="6"/>
        <v>5.7119999999999997</v>
      </c>
      <c r="W33" s="96">
        <v>3.3</v>
      </c>
      <c r="X33" s="96">
        <f t="shared" si="1"/>
        <v>3.3</v>
      </c>
      <c r="Y33" s="97" t="s">
        <v>171</v>
      </c>
      <c r="Z33" s="154">
        <v>1004</v>
      </c>
      <c r="AA33" s="154">
        <v>0</v>
      </c>
      <c r="AB33" s="154">
        <v>1187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16455193</v>
      </c>
      <c r="AJ33" s="45">
        <f t="shared" si="7"/>
        <v>1133</v>
      </c>
      <c r="AK33" s="48">
        <f t="shared" si="8"/>
        <v>198.35434173669469</v>
      </c>
      <c r="AL33" s="151">
        <v>1</v>
      </c>
      <c r="AM33" s="151">
        <v>0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v>0</v>
      </c>
      <c r="AU33" s="119">
        <v>0.91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2</v>
      </c>
      <c r="G34" s="118">
        <v>72</v>
      </c>
      <c r="H34" s="150">
        <f t="shared" si="0"/>
        <v>50.70422535211268</v>
      </c>
      <c r="I34" s="150">
        <v>71</v>
      </c>
      <c r="J34" s="41" t="s">
        <v>88</v>
      </c>
      <c r="K34" s="41">
        <f>L34-(2/1.42)</f>
        <v>45.774647887323944</v>
      </c>
      <c r="L34" s="42">
        <f>(G34-5)/1.42</f>
        <v>47.183098591549296</v>
      </c>
      <c r="M34" s="41">
        <f t="shared" si="12"/>
        <v>51.408450704225352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97478733</v>
      </c>
      <c r="T34" s="45">
        <f t="shared" si="4"/>
        <v>5351</v>
      </c>
      <c r="U34" s="46">
        <f t="shared" si="5"/>
        <v>128.42400000000001</v>
      </c>
      <c r="V34" s="46">
        <f t="shared" si="6"/>
        <v>5.351</v>
      </c>
      <c r="W34" s="96">
        <v>3.5</v>
      </c>
      <c r="X34" s="96">
        <f t="shared" si="1"/>
        <v>3.5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16456270</v>
      </c>
      <c r="AJ34" s="45">
        <f t="shared" si="7"/>
        <v>1077</v>
      </c>
      <c r="AK34" s="48">
        <f t="shared" si="8"/>
        <v>201.27079050644738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0.3</v>
      </c>
      <c r="AS34" s="154"/>
      <c r="AT34" s="154">
        <f t="shared" si="9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3</v>
      </c>
      <c r="G35" s="118">
        <v>71</v>
      </c>
      <c r="H35" s="150">
        <f t="shared" si="0"/>
        <v>50</v>
      </c>
      <c r="I35" s="150">
        <v>70</v>
      </c>
      <c r="J35" s="41" t="s">
        <v>88</v>
      </c>
      <c r="K35" s="41">
        <f t="shared" si="3"/>
        <v>45.070422535211272</v>
      </c>
      <c r="L35" s="42">
        <f>(G35-5)/1.42</f>
        <v>46.478873239436624</v>
      </c>
      <c r="M35" s="41">
        <f t="shared" si="12"/>
        <v>50.70422535211268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97483895</v>
      </c>
      <c r="T35" s="45">
        <f t="shared" si="4"/>
        <v>5162</v>
      </c>
      <c r="U35" s="46">
        <f t="shared" si="5"/>
        <v>123.88800000000001</v>
      </c>
      <c r="V35" s="46">
        <f t="shared" si="6"/>
        <v>5.1619999999999999</v>
      </c>
      <c r="W35" s="96">
        <v>4.5999999999999996</v>
      </c>
      <c r="X35" s="96">
        <f t="shared" si="1"/>
        <v>4.5999999999999996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16457366</v>
      </c>
      <c r="AJ35" s="45">
        <f t="shared" si="7"/>
        <v>1096</v>
      </c>
      <c r="AK35" s="48">
        <f t="shared" si="8"/>
        <v>212.32080588919024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127620</v>
      </c>
      <c r="U36" s="46">
        <f t="shared" si="5"/>
        <v>3062.88</v>
      </c>
      <c r="V36" s="46">
        <f t="shared" si="6"/>
        <v>127.62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27233</v>
      </c>
      <c r="AK36" s="61">
        <f>$AJ$36/$V36</f>
        <v>213.39131797523899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0.95166666666666655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201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202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203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_1_2_1"/>
    <protectedRange sqref="R3:W3" name="Range1_16_1_1_1_1_1_1_2_2_2_2_2_2_2_2_2_2_2_2_2_2_2_2_2_2_2_2_2_2_2_1_2_2_2_2_2_2_2_2_2_2_3_2_2_2_2_2_2_2_2_2_2_1_1_1_1_2_2_1_1_1_1_1_1_1_1_1_1_1_1_1_1_3_1_2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0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397" priority="5" operator="containsText" text="N/A">
      <formula>NOT(ISERROR(SEARCH("N/A",Z12)))</formula>
    </cfRule>
    <cfRule type="cellIs" dxfId="396" priority="17" operator="equal">
      <formula>0</formula>
    </cfRule>
  </conditionalFormatting>
  <conditionalFormatting sqref="Z12:AG35">
    <cfRule type="cellIs" dxfId="395" priority="16" operator="greaterThanOrEqual">
      <formula>1185</formula>
    </cfRule>
  </conditionalFormatting>
  <conditionalFormatting sqref="Z12:AG35">
    <cfRule type="cellIs" dxfId="394" priority="15" operator="between">
      <formula>0.1</formula>
      <formula>1184</formula>
    </cfRule>
  </conditionalFormatting>
  <conditionalFormatting sqref="Z8:Z9 AT12:AT35 AL36:AQ36 AL12:AR35">
    <cfRule type="cellIs" dxfId="393" priority="14" operator="equal">
      <formula>0</formula>
    </cfRule>
  </conditionalFormatting>
  <conditionalFormatting sqref="Z8:Z9 AT12:AT35 AL36:AQ36 AL12:AR35">
    <cfRule type="cellIs" dxfId="392" priority="13" operator="greaterThan">
      <formula>1179</formula>
    </cfRule>
  </conditionalFormatting>
  <conditionalFormatting sqref="Z8:Z9 AT12:AT35 AL36:AQ36 AL12:AR35">
    <cfRule type="cellIs" dxfId="391" priority="12" operator="greaterThan">
      <formula>99</formula>
    </cfRule>
  </conditionalFormatting>
  <conditionalFormatting sqref="Z8:Z9 AT12:AT35 AL36:AQ36 AL12:AR35">
    <cfRule type="cellIs" dxfId="390" priority="11" operator="greaterThan">
      <formula>0.99</formula>
    </cfRule>
  </conditionalFormatting>
  <conditionalFormatting sqref="AD8:AD9">
    <cfRule type="cellIs" dxfId="389" priority="10" operator="equal">
      <formula>0</formula>
    </cfRule>
  </conditionalFormatting>
  <conditionalFormatting sqref="AD8:AD9">
    <cfRule type="cellIs" dxfId="388" priority="9" operator="greaterThan">
      <formula>1179</formula>
    </cfRule>
  </conditionalFormatting>
  <conditionalFormatting sqref="AD8:AD9">
    <cfRule type="cellIs" dxfId="387" priority="8" operator="greaterThan">
      <formula>99</formula>
    </cfRule>
  </conditionalFormatting>
  <conditionalFormatting sqref="AD8:AD9">
    <cfRule type="cellIs" dxfId="386" priority="7" operator="greaterThan">
      <formula>0.99</formula>
    </cfRule>
  </conditionalFormatting>
  <conditionalFormatting sqref="AK12:AK35">
    <cfRule type="cellIs" dxfId="385" priority="6" operator="greaterThan">
      <formula>$AK$8</formula>
    </cfRule>
  </conditionalFormatting>
  <conditionalFormatting sqref="AS12:AS35">
    <cfRule type="containsText" dxfId="384" priority="1" operator="containsText" text="N/A">
      <formula>NOT(ISERROR(SEARCH("N/A",AS12)))</formula>
    </cfRule>
    <cfRule type="cellIs" dxfId="383" priority="4" operator="equal">
      <formula>0</formula>
    </cfRule>
  </conditionalFormatting>
  <conditionalFormatting sqref="AS12:AS35">
    <cfRule type="cellIs" dxfId="382" priority="3" operator="greaterThanOrEqual">
      <formula>1185</formula>
    </cfRule>
  </conditionalFormatting>
  <conditionalFormatting sqref="AS12:AS35">
    <cfRule type="cellIs" dxfId="381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19" zoomScaleNormal="100" workbookViewId="0">
      <selection activeCell="B50" sqref="B50:B52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43261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26976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9'!S35</f>
        <v>97483895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9'!AI35</f>
        <v>16457366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71</v>
      </c>
      <c r="H12" s="150">
        <f t="shared" ref="H12:H35" si="0">G12/1.42</f>
        <v>50</v>
      </c>
      <c r="I12" s="150">
        <v>70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97488306</v>
      </c>
      <c r="T12" s="45">
        <f>IF(ISBLANK(S12),"-",S12-S11)</f>
        <v>4411</v>
      </c>
      <c r="U12" s="46">
        <f>T12*24/1000</f>
        <v>105.864</v>
      </c>
      <c r="V12" s="46">
        <f>T12/1000</f>
        <v>4.4109999999999996</v>
      </c>
      <c r="W12" s="96">
        <v>5.8</v>
      </c>
      <c r="X12" s="96">
        <f t="shared" ref="X12:X35" si="1">W12</f>
        <v>5.8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16458461</v>
      </c>
      <c r="AJ12" s="45">
        <f>IF(ISBLANK(AI12),"-",AI12-AI11)</f>
        <v>1095</v>
      </c>
      <c r="AK12" s="48">
        <f>AJ12/V12</f>
        <v>248.24302879165725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73</v>
      </c>
      <c r="H13" s="150">
        <f t="shared" si="0"/>
        <v>51.408450704225352</v>
      </c>
      <c r="I13" s="150">
        <v>72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97493114</v>
      </c>
      <c r="T13" s="45">
        <f t="shared" ref="T13:T35" si="4">IF(ISBLANK(S13),"-",S13-S12)</f>
        <v>4808</v>
      </c>
      <c r="U13" s="46">
        <f t="shared" ref="U13:U36" si="5">T13*24/1000</f>
        <v>115.392</v>
      </c>
      <c r="V13" s="46">
        <f t="shared" ref="V13:V36" si="6">T13/1000</f>
        <v>4.8079999999999998</v>
      </c>
      <c r="W13" s="96">
        <v>6.7</v>
      </c>
      <c r="X13" s="96">
        <f t="shared" si="1"/>
        <v>6.7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16459542</v>
      </c>
      <c r="AJ13" s="45">
        <f t="shared" ref="AJ13:AJ35" si="7">IF(ISBLANK(AI13),"-",AI13-AI12)</f>
        <v>1081</v>
      </c>
      <c r="AK13" s="48">
        <f>AJ13/V13</f>
        <v>224.83361064891847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74</v>
      </c>
      <c r="H14" s="150">
        <f t="shared" si="0"/>
        <v>52.112676056338032</v>
      </c>
      <c r="I14" s="150">
        <v>73</v>
      </c>
      <c r="J14" s="41" t="s">
        <v>88</v>
      </c>
      <c r="K14" s="41">
        <f t="shared" si="3"/>
        <v>47.183098591549296</v>
      </c>
      <c r="L14" s="42">
        <f>(G14-5)/1.42</f>
        <v>48.591549295774648</v>
      </c>
      <c r="M14" s="41">
        <f>L14+(6/1.42)</f>
        <v>52.816901408450704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97498050</v>
      </c>
      <c r="T14" s="45">
        <f>IF(ISBLANK(S14),"-",S14-S13)</f>
        <v>4936</v>
      </c>
      <c r="U14" s="46">
        <f t="shared" si="5"/>
        <v>118.464</v>
      </c>
      <c r="V14" s="46">
        <f t="shared" si="6"/>
        <v>4.9359999999999999</v>
      </c>
      <c r="W14" s="96">
        <v>8.8000000000000007</v>
      </c>
      <c r="X14" s="96">
        <f t="shared" si="1"/>
        <v>8.8000000000000007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16460651</v>
      </c>
      <c r="AJ14" s="45">
        <f t="shared" si="7"/>
        <v>1109</v>
      </c>
      <c r="AK14" s="48">
        <f t="shared" ref="AK14:AK35" si="9">AJ14/V14</f>
        <v>224.67585089141005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97502824</v>
      </c>
      <c r="T15" s="45">
        <f t="shared" si="4"/>
        <v>4774</v>
      </c>
      <c r="U15" s="46">
        <f t="shared" si="5"/>
        <v>114.57599999999999</v>
      </c>
      <c r="V15" s="46">
        <f t="shared" si="6"/>
        <v>4.774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1146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16461731</v>
      </c>
      <c r="AJ15" s="45">
        <f t="shared" si="7"/>
        <v>1080</v>
      </c>
      <c r="AK15" s="48">
        <f t="shared" si="9"/>
        <v>226.22538751571008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97507483</v>
      </c>
      <c r="T16" s="45">
        <f t="shared" si="4"/>
        <v>4659</v>
      </c>
      <c r="U16" s="46">
        <f t="shared" si="5"/>
        <v>111.816</v>
      </c>
      <c r="V16" s="46">
        <f t="shared" si="6"/>
        <v>4.6589999999999998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1126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16462758</v>
      </c>
      <c r="AJ16" s="45">
        <f t="shared" si="7"/>
        <v>1027</v>
      </c>
      <c r="AK16" s="48">
        <f t="shared" si="9"/>
        <v>220.4335694355012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82</v>
      </c>
      <c r="H17" s="150">
        <f t="shared" si="0"/>
        <v>57.74647887323944</v>
      </c>
      <c r="I17" s="150">
        <v>80</v>
      </c>
      <c r="J17" s="41" t="s">
        <v>88</v>
      </c>
      <c r="K17" s="41">
        <f t="shared" si="3"/>
        <v>56.338028169014088</v>
      </c>
      <c r="L17" s="42">
        <f t="shared" ref="L17:L26" si="10">G17/1.42</f>
        <v>57.74647887323944</v>
      </c>
      <c r="M17" s="41">
        <f>L17+1.42</f>
        <v>59.166478873239441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97512545</v>
      </c>
      <c r="T17" s="45">
        <f t="shared" si="4"/>
        <v>5062</v>
      </c>
      <c r="U17" s="46">
        <f t="shared" si="5"/>
        <v>121.488</v>
      </c>
      <c r="V17" s="46">
        <f t="shared" si="6"/>
        <v>5.0620000000000003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1096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16463777</v>
      </c>
      <c r="AJ17" s="45">
        <f t="shared" si="7"/>
        <v>1019</v>
      </c>
      <c r="AK17" s="48">
        <f t="shared" si="9"/>
        <v>201.3038324772817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8"/>
        <v>0</v>
      </c>
      <c r="AU17" s="119">
        <v>1.17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81</v>
      </c>
      <c r="H18" s="150">
        <f t="shared" si="0"/>
        <v>57.04225352112676</v>
      </c>
      <c r="I18" s="150">
        <v>80</v>
      </c>
      <c r="J18" s="41" t="s">
        <v>88</v>
      </c>
      <c r="K18" s="41">
        <f t="shared" si="3"/>
        <v>55.633802816901408</v>
      </c>
      <c r="L18" s="42">
        <f t="shared" si="10"/>
        <v>57.04225352112676</v>
      </c>
      <c r="M18" s="41">
        <f>L18+1.42</f>
        <v>58.462253521126762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97517543</v>
      </c>
      <c r="T18" s="45">
        <f t="shared" si="4"/>
        <v>4998</v>
      </c>
      <c r="U18" s="46">
        <f t="shared" si="5"/>
        <v>119.952</v>
      </c>
      <c r="V18" s="46">
        <f t="shared" si="6"/>
        <v>4.9980000000000002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16464785</v>
      </c>
      <c r="AJ18" s="45">
        <f t="shared" si="7"/>
        <v>1008</v>
      </c>
      <c r="AK18" s="48">
        <f t="shared" si="9"/>
        <v>201.68067226890756</v>
      </c>
      <c r="AL18" s="151">
        <v>0</v>
      </c>
      <c r="AM18" s="151">
        <v>0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8</v>
      </c>
      <c r="G19" s="118">
        <v>78</v>
      </c>
      <c r="H19" s="150">
        <f t="shared" si="0"/>
        <v>54.929577464788736</v>
      </c>
      <c r="I19" s="150">
        <v>77</v>
      </c>
      <c r="J19" s="41" t="s">
        <v>88</v>
      </c>
      <c r="K19" s="41">
        <f t="shared" si="3"/>
        <v>53.521126760563384</v>
      </c>
      <c r="L19" s="42">
        <f t="shared" si="10"/>
        <v>54.929577464788736</v>
      </c>
      <c r="M19" s="41">
        <f t="shared" ref="M19:M23" si="11">L19+1.42</f>
        <v>56.349577464788737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97522858</v>
      </c>
      <c r="T19" s="45">
        <f t="shared" si="4"/>
        <v>5315</v>
      </c>
      <c r="U19" s="46">
        <f>T19*24/1000</f>
        <v>127.56</v>
      </c>
      <c r="V19" s="46">
        <f t="shared" si="6"/>
        <v>5.3150000000000004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16465911</v>
      </c>
      <c r="AJ19" s="45">
        <f t="shared" si="7"/>
        <v>1126</v>
      </c>
      <c r="AK19" s="48">
        <f t="shared" si="9"/>
        <v>211.85324553151457</v>
      </c>
      <c r="AL19" s="151">
        <v>0</v>
      </c>
      <c r="AM19" s="151">
        <v>0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79</v>
      </c>
      <c r="H20" s="150">
        <f t="shared" si="0"/>
        <v>55.633802816901408</v>
      </c>
      <c r="I20" s="150">
        <v>78</v>
      </c>
      <c r="J20" s="41" t="s">
        <v>88</v>
      </c>
      <c r="K20" s="41">
        <f t="shared" si="3"/>
        <v>54.225352112676056</v>
      </c>
      <c r="L20" s="42">
        <f t="shared" si="10"/>
        <v>55.633802816901408</v>
      </c>
      <c r="M20" s="41">
        <f t="shared" si="11"/>
        <v>57.05380281690141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97528431</v>
      </c>
      <c r="T20" s="45">
        <f t="shared" si="4"/>
        <v>5573</v>
      </c>
      <c r="U20" s="46">
        <f t="shared" si="5"/>
        <v>133.75200000000001</v>
      </c>
      <c r="V20" s="46">
        <f t="shared" si="6"/>
        <v>5.5730000000000004</v>
      </c>
      <c r="W20" s="96">
        <v>9.1999999999999993</v>
      </c>
      <c r="X20" s="96">
        <f t="shared" si="1"/>
        <v>9.1999999999999993</v>
      </c>
      <c r="Y20" s="97" t="s">
        <v>171</v>
      </c>
      <c r="Z20" s="154">
        <v>0</v>
      </c>
      <c r="AA20" s="154">
        <v>1016</v>
      </c>
      <c r="AB20" s="154">
        <v>1187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16467070</v>
      </c>
      <c r="AJ20" s="45">
        <f t="shared" si="7"/>
        <v>1159</v>
      </c>
      <c r="AK20" s="48">
        <f t="shared" si="9"/>
        <v>207.9669836712722</v>
      </c>
      <c r="AL20" s="151">
        <v>0</v>
      </c>
      <c r="AM20" s="151">
        <v>1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78</v>
      </c>
      <c r="H21" s="150">
        <f t="shared" si="0"/>
        <v>54.929577464788736</v>
      </c>
      <c r="I21" s="150">
        <v>77</v>
      </c>
      <c r="J21" s="41" t="s">
        <v>88</v>
      </c>
      <c r="K21" s="41">
        <f t="shared" si="3"/>
        <v>53.521126760563384</v>
      </c>
      <c r="L21" s="42">
        <f t="shared" si="10"/>
        <v>54.929577464788736</v>
      </c>
      <c r="M21" s="41">
        <f t="shared" si="11"/>
        <v>56.349577464788737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97534040</v>
      </c>
      <c r="T21" s="45">
        <f t="shared" si="4"/>
        <v>5609</v>
      </c>
      <c r="U21" s="46">
        <f t="shared" si="5"/>
        <v>134.61600000000001</v>
      </c>
      <c r="V21" s="46">
        <f t="shared" si="6"/>
        <v>5.609</v>
      </c>
      <c r="W21" s="96">
        <v>8.8000000000000007</v>
      </c>
      <c r="X21" s="96">
        <f t="shared" si="1"/>
        <v>8.8000000000000007</v>
      </c>
      <c r="Y21" s="97" t="s">
        <v>171</v>
      </c>
      <c r="Z21" s="154">
        <v>0</v>
      </c>
      <c r="AA21" s="154">
        <v>1017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16468247</v>
      </c>
      <c r="AJ21" s="45">
        <f t="shared" si="7"/>
        <v>1177</v>
      </c>
      <c r="AK21" s="48">
        <f t="shared" si="9"/>
        <v>209.84132643965057</v>
      </c>
      <c r="AL21" s="151">
        <v>0</v>
      </c>
      <c r="AM21" s="151">
        <v>1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1.08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77</v>
      </c>
      <c r="H22" s="150">
        <f t="shared" si="0"/>
        <v>54.225352112676056</v>
      </c>
      <c r="I22" s="150">
        <v>76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97540156</v>
      </c>
      <c r="T22" s="45">
        <f t="shared" si="4"/>
        <v>6116</v>
      </c>
      <c r="U22" s="46">
        <f t="shared" si="5"/>
        <v>146.78399999999999</v>
      </c>
      <c r="V22" s="46">
        <f t="shared" si="6"/>
        <v>6.1159999999999997</v>
      </c>
      <c r="W22" s="96">
        <v>8.1999999999999993</v>
      </c>
      <c r="X22" s="96">
        <f>W22</f>
        <v>8.1999999999999993</v>
      </c>
      <c r="Y22" s="97" t="s">
        <v>171</v>
      </c>
      <c r="Z22" s="154">
        <v>0</v>
      </c>
      <c r="AA22" s="154">
        <v>1016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16469450</v>
      </c>
      <c r="AJ22" s="45">
        <f t="shared" si="7"/>
        <v>1203</v>
      </c>
      <c r="AK22" s="48">
        <f t="shared" si="9"/>
        <v>196.69718770438195</v>
      </c>
      <c r="AL22" s="151">
        <v>0</v>
      </c>
      <c r="AM22" s="151">
        <v>1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4</v>
      </c>
      <c r="G23" s="118">
        <v>76</v>
      </c>
      <c r="H23" s="150">
        <f t="shared" si="0"/>
        <v>53.521126760563384</v>
      </c>
      <c r="I23" s="150">
        <v>75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97545978</v>
      </c>
      <c r="T23" s="45">
        <f t="shared" si="4"/>
        <v>5822</v>
      </c>
      <c r="U23" s="46">
        <f>T23*24/1000</f>
        <v>139.72800000000001</v>
      </c>
      <c r="V23" s="46">
        <f t="shared" si="6"/>
        <v>5.8220000000000001</v>
      </c>
      <c r="W23" s="96">
        <v>7.6</v>
      </c>
      <c r="X23" s="96">
        <f t="shared" si="1"/>
        <v>7.6</v>
      </c>
      <c r="Y23" s="97" t="s">
        <v>171</v>
      </c>
      <c r="Z23" s="154">
        <v>0</v>
      </c>
      <c r="AA23" s="154">
        <v>1017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16470606</v>
      </c>
      <c r="AJ23" s="45">
        <f t="shared" si="7"/>
        <v>1156</v>
      </c>
      <c r="AK23" s="48">
        <f t="shared" si="9"/>
        <v>198.55719683957403</v>
      </c>
      <c r="AL23" s="151">
        <v>0</v>
      </c>
      <c r="AM23" s="151">
        <v>1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75</v>
      </c>
      <c r="H24" s="150">
        <f t="shared" si="0"/>
        <v>52.816901408450704</v>
      </c>
      <c r="I24" s="150">
        <v>75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97551544</v>
      </c>
      <c r="T24" s="45">
        <f t="shared" si="4"/>
        <v>5566</v>
      </c>
      <c r="U24" s="46">
        <f>T24*24/1000</f>
        <v>133.584</v>
      </c>
      <c r="V24" s="46">
        <f t="shared" si="6"/>
        <v>5.5659999999999998</v>
      </c>
      <c r="W24" s="96">
        <v>7.1</v>
      </c>
      <c r="X24" s="96">
        <f t="shared" si="1"/>
        <v>7.1</v>
      </c>
      <c r="Y24" s="97" t="s">
        <v>171</v>
      </c>
      <c r="Z24" s="154">
        <v>0</v>
      </c>
      <c r="AA24" s="154">
        <v>1017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16471815</v>
      </c>
      <c r="AJ24" s="45">
        <f t="shared" si="7"/>
        <v>1209</v>
      </c>
      <c r="AK24" s="48">
        <f t="shared" si="9"/>
        <v>217.21164211282789</v>
      </c>
      <c r="AL24" s="151">
        <v>0</v>
      </c>
      <c r="AM24" s="151">
        <v>1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75</v>
      </c>
      <c r="H25" s="150">
        <f t="shared" si="0"/>
        <v>52.816901408450704</v>
      </c>
      <c r="I25" s="150">
        <v>73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97557075</v>
      </c>
      <c r="T25" s="45">
        <f t="shared" si="4"/>
        <v>5531</v>
      </c>
      <c r="U25" s="46">
        <f t="shared" si="5"/>
        <v>132.744</v>
      </c>
      <c r="V25" s="46">
        <f t="shared" si="6"/>
        <v>5.5309999999999997</v>
      </c>
      <c r="W25" s="96">
        <v>6.5</v>
      </c>
      <c r="X25" s="96">
        <f t="shared" si="1"/>
        <v>6.5</v>
      </c>
      <c r="Y25" s="97" t="s">
        <v>171</v>
      </c>
      <c r="Z25" s="154">
        <v>0</v>
      </c>
      <c r="AA25" s="154">
        <v>1005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16473000</v>
      </c>
      <c r="AJ25" s="45">
        <f t="shared" si="7"/>
        <v>1185</v>
      </c>
      <c r="AK25" s="48">
        <f t="shared" si="9"/>
        <v>214.24697161453625</v>
      </c>
      <c r="AL25" s="151">
        <v>0</v>
      </c>
      <c r="AM25" s="151">
        <v>1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0.77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76</v>
      </c>
      <c r="H26" s="150">
        <f t="shared" si="0"/>
        <v>53.521126760563384</v>
      </c>
      <c r="I26" s="150">
        <v>74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97562690</v>
      </c>
      <c r="T26" s="45">
        <f t="shared" si="4"/>
        <v>5615</v>
      </c>
      <c r="U26" s="46">
        <f t="shared" si="5"/>
        <v>134.76</v>
      </c>
      <c r="V26" s="46">
        <f t="shared" si="6"/>
        <v>5.6150000000000002</v>
      </c>
      <c r="W26" s="96">
        <v>6.1</v>
      </c>
      <c r="X26" s="96">
        <f t="shared" si="1"/>
        <v>6.1</v>
      </c>
      <c r="Y26" s="97" t="s">
        <v>171</v>
      </c>
      <c r="Z26" s="154">
        <v>0</v>
      </c>
      <c r="AA26" s="154">
        <v>1006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16474153</v>
      </c>
      <c r="AJ26" s="45">
        <f t="shared" si="7"/>
        <v>1153</v>
      </c>
      <c r="AK26" s="48">
        <f t="shared" si="9"/>
        <v>205.34283170080141</v>
      </c>
      <c r="AL26" s="151">
        <v>0</v>
      </c>
      <c r="AM26" s="151">
        <v>1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4</v>
      </c>
      <c r="G27" s="118">
        <v>77</v>
      </c>
      <c r="H27" s="150">
        <f t="shared" si="0"/>
        <v>54.225352112676056</v>
      </c>
      <c r="I27" s="150">
        <v>75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97568632</v>
      </c>
      <c r="T27" s="45">
        <f t="shared" si="4"/>
        <v>5942</v>
      </c>
      <c r="U27" s="46">
        <f t="shared" si="5"/>
        <v>142.608</v>
      </c>
      <c r="V27" s="46">
        <f t="shared" si="6"/>
        <v>5.9420000000000002</v>
      </c>
      <c r="W27" s="96">
        <v>5.7</v>
      </c>
      <c r="X27" s="96">
        <f t="shared" si="1"/>
        <v>5.7</v>
      </c>
      <c r="Y27" s="97" t="s">
        <v>171</v>
      </c>
      <c r="Z27" s="154">
        <v>0</v>
      </c>
      <c r="AA27" s="154">
        <v>1006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16475313</v>
      </c>
      <c r="AJ27" s="45">
        <f>IF(ISBLANK(AI27),"-",AI27-AI26)</f>
        <v>1160</v>
      </c>
      <c r="AK27" s="48">
        <f t="shared" si="9"/>
        <v>195.22046449007067</v>
      </c>
      <c r="AL27" s="151">
        <v>0</v>
      </c>
      <c r="AM27" s="151">
        <v>1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4</v>
      </c>
      <c r="G28" s="118">
        <v>76</v>
      </c>
      <c r="H28" s="150">
        <f t="shared" si="0"/>
        <v>53.521126760563384</v>
      </c>
      <c r="I28" s="150">
        <v>73</v>
      </c>
      <c r="J28" s="41" t="s">
        <v>88</v>
      </c>
      <c r="K28" s="41">
        <f t="shared" si="3"/>
        <v>50</v>
      </c>
      <c r="L28" s="42">
        <f t="shared" ref="L28:L33" si="13">(G28-3)/1.42</f>
        <v>51.408450704225352</v>
      </c>
      <c r="M28" s="41">
        <f t="shared" si="12"/>
        <v>55.633802816901408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97574480</v>
      </c>
      <c r="T28" s="45">
        <f t="shared" si="4"/>
        <v>5848</v>
      </c>
      <c r="U28" s="46">
        <f t="shared" si="5"/>
        <v>140.352</v>
      </c>
      <c r="V28" s="46">
        <f t="shared" si="6"/>
        <v>5.8479999999999999</v>
      </c>
      <c r="W28" s="96">
        <v>5.3</v>
      </c>
      <c r="X28" s="96">
        <f t="shared" si="1"/>
        <v>5.3</v>
      </c>
      <c r="Y28" s="97" t="s">
        <v>171</v>
      </c>
      <c r="Z28" s="154">
        <v>0</v>
      </c>
      <c r="AA28" s="154">
        <v>1006</v>
      </c>
      <c r="AB28" s="154">
        <v>1187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16476464</v>
      </c>
      <c r="AJ28" s="45">
        <f t="shared" si="7"/>
        <v>1151</v>
      </c>
      <c r="AK28" s="48">
        <f>AJ27/V28</f>
        <v>198.35841313269495</v>
      </c>
      <c r="AL28" s="151">
        <v>0</v>
      </c>
      <c r="AM28" s="151">
        <v>1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3</v>
      </c>
      <c r="G29" s="118">
        <v>76</v>
      </c>
      <c r="H29" s="150">
        <f t="shared" si="0"/>
        <v>53.521126760563384</v>
      </c>
      <c r="I29" s="150">
        <v>73</v>
      </c>
      <c r="J29" s="41" t="s">
        <v>88</v>
      </c>
      <c r="K29" s="41">
        <f t="shared" si="3"/>
        <v>50</v>
      </c>
      <c r="L29" s="42">
        <f t="shared" si="13"/>
        <v>51.408450704225352</v>
      </c>
      <c r="M29" s="41">
        <f t="shared" si="12"/>
        <v>55.633802816901408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97580380</v>
      </c>
      <c r="T29" s="45">
        <f t="shared" si="4"/>
        <v>5900</v>
      </c>
      <c r="U29" s="46">
        <f t="shared" si="5"/>
        <v>141.6</v>
      </c>
      <c r="V29" s="46">
        <f t="shared" si="6"/>
        <v>5.9</v>
      </c>
      <c r="W29" s="96">
        <v>4.9000000000000004</v>
      </c>
      <c r="X29" s="96">
        <f t="shared" si="1"/>
        <v>4.9000000000000004</v>
      </c>
      <c r="Y29" s="97" t="s">
        <v>171</v>
      </c>
      <c r="Z29" s="154">
        <v>0</v>
      </c>
      <c r="AA29" s="154">
        <v>1006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16477626</v>
      </c>
      <c r="AJ29" s="45">
        <f t="shared" si="7"/>
        <v>1162</v>
      </c>
      <c r="AK29" s="48">
        <f>AJ28/V29</f>
        <v>195.08474576271186</v>
      </c>
      <c r="AL29" s="151">
        <v>0</v>
      </c>
      <c r="AM29" s="151">
        <v>1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1.01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3</v>
      </c>
      <c r="G30" s="118">
        <v>75</v>
      </c>
      <c r="H30" s="150">
        <f t="shared" si="0"/>
        <v>52.816901408450704</v>
      </c>
      <c r="I30" s="150">
        <v>73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97586090</v>
      </c>
      <c r="T30" s="45">
        <f t="shared" si="4"/>
        <v>5710</v>
      </c>
      <c r="U30" s="46">
        <f t="shared" si="5"/>
        <v>137.04</v>
      </c>
      <c r="V30" s="46">
        <f t="shared" si="6"/>
        <v>5.71</v>
      </c>
      <c r="W30" s="96">
        <v>4.5999999999999996</v>
      </c>
      <c r="X30" s="96">
        <f t="shared" si="1"/>
        <v>4.5999999999999996</v>
      </c>
      <c r="Y30" s="97" t="s">
        <v>171</v>
      </c>
      <c r="Z30" s="154">
        <v>0</v>
      </c>
      <c r="AA30" s="154">
        <v>1006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16478777</v>
      </c>
      <c r="AJ30" s="45">
        <f t="shared" si="7"/>
        <v>1151</v>
      </c>
      <c r="AK30" s="48">
        <f t="shared" si="9"/>
        <v>201.57618213660245</v>
      </c>
      <c r="AL30" s="151">
        <v>0</v>
      </c>
      <c r="AM30" s="151">
        <v>1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2</v>
      </c>
      <c r="G31" s="118">
        <v>75</v>
      </c>
      <c r="H31" s="150">
        <f t="shared" si="0"/>
        <v>52.816901408450704</v>
      </c>
      <c r="I31" s="150">
        <v>73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97591222</v>
      </c>
      <c r="T31" s="45">
        <f t="shared" si="4"/>
        <v>5132</v>
      </c>
      <c r="U31" s="46">
        <f t="shared" si="5"/>
        <v>123.16800000000001</v>
      </c>
      <c r="V31" s="46">
        <f t="shared" si="6"/>
        <v>5.1319999999999997</v>
      </c>
      <c r="W31" s="96">
        <v>4.2</v>
      </c>
      <c r="X31" s="96">
        <f t="shared" si="1"/>
        <v>4.2</v>
      </c>
      <c r="Y31" s="97" t="s">
        <v>171</v>
      </c>
      <c r="Z31" s="154">
        <v>0</v>
      </c>
      <c r="AA31" s="154">
        <v>1006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16479910</v>
      </c>
      <c r="AJ31" s="45">
        <f t="shared" si="7"/>
        <v>1133</v>
      </c>
      <c r="AK31" s="48">
        <f t="shared" si="9"/>
        <v>220.77162899454405</v>
      </c>
      <c r="AL31" s="151">
        <v>0</v>
      </c>
      <c r="AM31" s="151">
        <v>1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1</v>
      </c>
      <c r="G32" s="118">
        <v>75</v>
      </c>
      <c r="H32" s="150">
        <f t="shared" si="0"/>
        <v>52.816901408450704</v>
      </c>
      <c r="I32" s="150">
        <v>73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97596690</v>
      </c>
      <c r="T32" s="45">
        <f t="shared" si="4"/>
        <v>5468</v>
      </c>
      <c r="U32" s="46">
        <f t="shared" si="5"/>
        <v>131.232</v>
      </c>
      <c r="V32" s="46">
        <f t="shared" si="6"/>
        <v>5.468</v>
      </c>
      <c r="W32" s="96">
        <v>3.7</v>
      </c>
      <c r="X32" s="96">
        <f t="shared" si="1"/>
        <v>3.7</v>
      </c>
      <c r="Y32" s="97" t="s">
        <v>171</v>
      </c>
      <c r="Z32" s="154">
        <v>0</v>
      </c>
      <c r="AA32" s="154">
        <v>1006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16481072</v>
      </c>
      <c r="AJ32" s="45">
        <f t="shared" si="7"/>
        <v>1162</v>
      </c>
      <c r="AK32" s="48">
        <f t="shared" si="9"/>
        <v>212.5091441111924</v>
      </c>
      <c r="AL32" s="151">
        <v>0</v>
      </c>
      <c r="AM32" s="151">
        <v>1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77</v>
      </c>
      <c r="H33" s="150">
        <f t="shared" si="0"/>
        <v>54.225352112676056</v>
      </c>
      <c r="I33" s="150">
        <v>75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97602110</v>
      </c>
      <c r="T33" s="45">
        <f t="shared" si="4"/>
        <v>5420</v>
      </c>
      <c r="U33" s="46">
        <f t="shared" si="5"/>
        <v>130.08000000000001</v>
      </c>
      <c r="V33" s="46">
        <f t="shared" si="6"/>
        <v>5.42</v>
      </c>
      <c r="W33" s="96">
        <v>3.5</v>
      </c>
      <c r="X33" s="96">
        <f t="shared" si="1"/>
        <v>3.5</v>
      </c>
      <c r="Y33" s="97" t="s">
        <v>171</v>
      </c>
      <c r="Z33" s="154">
        <v>0</v>
      </c>
      <c r="AA33" s="154">
        <v>1005</v>
      </c>
      <c r="AB33" s="154">
        <v>1187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16482169</v>
      </c>
      <c r="AJ33" s="45">
        <f t="shared" si="7"/>
        <v>1097</v>
      </c>
      <c r="AK33" s="48">
        <f t="shared" si="9"/>
        <v>202.39852398523985</v>
      </c>
      <c r="AL33" s="151">
        <v>0</v>
      </c>
      <c r="AM33" s="151">
        <v>1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v>0</v>
      </c>
      <c r="AU33" s="119">
        <v>1.03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3</v>
      </c>
      <c r="G34" s="118">
        <v>74</v>
      </c>
      <c r="H34" s="150">
        <f t="shared" si="0"/>
        <v>52.112676056338032</v>
      </c>
      <c r="I34" s="150">
        <v>72</v>
      </c>
      <c r="J34" s="41" t="s">
        <v>88</v>
      </c>
      <c r="K34" s="41">
        <f>L34-(2/1.42)</f>
        <v>47.183098591549296</v>
      </c>
      <c r="L34" s="42">
        <f>(G34-5)/1.42</f>
        <v>48.591549295774648</v>
      </c>
      <c r="M34" s="41">
        <f t="shared" si="12"/>
        <v>52.816901408450704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97607067</v>
      </c>
      <c r="T34" s="45">
        <f t="shared" si="4"/>
        <v>4957</v>
      </c>
      <c r="U34" s="46">
        <f t="shared" si="5"/>
        <v>118.968</v>
      </c>
      <c r="V34" s="46">
        <f t="shared" si="6"/>
        <v>4.9569999999999999</v>
      </c>
      <c r="W34" s="96">
        <v>4.3</v>
      </c>
      <c r="X34" s="96">
        <f t="shared" si="1"/>
        <v>4.3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16483286</v>
      </c>
      <c r="AJ34" s="45">
        <f t="shared" si="7"/>
        <v>1117</v>
      </c>
      <c r="AK34" s="48">
        <f t="shared" si="9"/>
        <v>225.33790599152715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4</v>
      </c>
      <c r="G35" s="118">
        <v>76</v>
      </c>
      <c r="H35" s="150">
        <f t="shared" si="0"/>
        <v>53.521126760563384</v>
      </c>
      <c r="I35" s="150">
        <v>74</v>
      </c>
      <c r="J35" s="41" t="s">
        <v>88</v>
      </c>
      <c r="K35" s="41">
        <f t="shared" si="3"/>
        <v>48.591549295774648</v>
      </c>
      <c r="L35" s="42">
        <f>(G35-5)/1.42</f>
        <v>50</v>
      </c>
      <c r="M35" s="41">
        <f t="shared" si="12"/>
        <v>54.225352112676056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97612178</v>
      </c>
      <c r="T35" s="45">
        <f t="shared" si="4"/>
        <v>5111</v>
      </c>
      <c r="U35" s="46">
        <f t="shared" si="5"/>
        <v>122.664</v>
      </c>
      <c r="V35" s="46">
        <f t="shared" si="6"/>
        <v>5.1109999999999998</v>
      </c>
      <c r="W35" s="96">
        <v>5.0999999999999996</v>
      </c>
      <c r="X35" s="96">
        <f t="shared" si="1"/>
        <v>5.0999999999999996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16484342</v>
      </c>
      <c r="AJ35" s="45">
        <f t="shared" si="7"/>
        <v>1056</v>
      </c>
      <c r="AK35" s="48">
        <f t="shared" si="9"/>
        <v>206.61318724320094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128283</v>
      </c>
      <c r="U36" s="46">
        <f t="shared" si="5"/>
        <v>3078.7919999999999</v>
      </c>
      <c r="V36" s="46">
        <f t="shared" si="6"/>
        <v>128.28299999999999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26976</v>
      </c>
      <c r="AK36" s="61">
        <f>$AJ$36/$V36</f>
        <v>210.28507284675291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1.0066666666666666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204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205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206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207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R3:W3" name="Range1_16_1_1_1_1_1_1_2_2_2_2_2_2_2_2_2_2_2_2_2_2_2_2_2_2_2_2_2_2_2_1_2_2_2_2_2_2_2_2_2_2_3_2_2_2_2_2_2_2_2_2_2_1_1_1_1_2_2_1_1_1_1_1_1_1_1_1_1_1_1_1_1_3_1_2_1_1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R5:W5" name="Range1_16_1_1_1_1_1_1_2_2_2_2_2_2_2_2_2_2_2_2_2_2_2_2_2_2_2_2_2_2_2_1_2_2_2_2_2_2_2_2_2_2_3_2_2_2_2_2_2_2_2_2_2_1_1_1_1_2_2_1_1_1_1_1_1_1_1_1_1_3_1_3_2_1_1_1_1_1_2_1_1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380" priority="5" operator="containsText" text="N/A">
      <formula>NOT(ISERROR(SEARCH("N/A",Z12)))</formula>
    </cfRule>
    <cfRule type="cellIs" dxfId="379" priority="17" operator="equal">
      <formula>0</formula>
    </cfRule>
  </conditionalFormatting>
  <conditionalFormatting sqref="Z12:AG35">
    <cfRule type="cellIs" dxfId="378" priority="16" operator="greaterThanOrEqual">
      <formula>1185</formula>
    </cfRule>
  </conditionalFormatting>
  <conditionalFormatting sqref="Z12:AG35">
    <cfRule type="cellIs" dxfId="377" priority="15" operator="between">
      <formula>0.1</formula>
      <formula>1184</formula>
    </cfRule>
  </conditionalFormatting>
  <conditionalFormatting sqref="Z8:Z9 AT12:AT35 AL36:AQ36 AL12:AR35">
    <cfRule type="cellIs" dxfId="376" priority="14" operator="equal">
      <formula>0</formula>
    </cfRule>
  </conditionalFormatting>
  <conditionalFormatting sqref="Z8:Z9 AT12:AT35 AL36:AQ36 AL12:AR35">
    <cfRule type="cellIs" dxfId="375" priority="13" operator="greaterThan">
      <formula>1179</formula>
    </cfRule>
  </conditionalFormatting>
  <conditionalFormatting sqref="Z8:Z9 AT12:AT35 AL36:AQ36 AL12:AR35">
    <cfRule type="cellIs" dxfId="374" priority="12" operator="greaterThan">
      <formula>99</formula>
    </cfRule>
  </conditionalFormatting>
  <conditionalFormatting sqref="Z8:Z9 AT12:AT35 AL36:AQ36 AL12:AR35">
    <cfRule type="cellIs" dxfId="373" priority="11" operator="greaterThan">
      <formula>0.99</formula>
    </cfRule>
  </conditionalFormatting>
  <conditionalFormatting sqref="AD8:AD9">
    <cfRule type="cellIs" dxfId="372" priority="10" operator="equal">
      <formula>0</formula>
    </cfRule>
  </conditionalFormatting>
  <conditionalFormatting sqref="AD8:AD9">
    <cfRule type="cellIs" dxfId="371" priority="9" operator="greaterThan">
      <formula>1179</formula>
    </cfRule>
  </conditionalFormatting>
  <conditionalFormatting sqref="AD8:AD9">
    <cfRule type="cellIs" dxfId="370" priority="8" operator="greaterThan">
      <formula>99</formula>
    </cfRule>
  </conditionalFormatting>
  <conditionalFormatting sqref="AD8:AD9">
    <cfRule type="cellIs" dxfId="369" priority="7" operator="greaterThan">
      <formula>0.99</formula>
    </cfRule>
  </conditionalFormatting>
  <conditionalFormatting sqref="AK12:AK35">
    <cfRule type="cellIs" dxfId="368" priority="6" operator="greaterThan">
      <formula>$AK$8</formula>
    </cfRule>
  </conditionalFormatting>
  <conditionalFormatting sqref="AS12:AS35">
    <cfRule type="containsText" dxfId="367" priority="1" operator="containsText" text="N/A">
      <formula>NOT(ISERROR(SEARCH("N/A",AS12)))</formula>
    </cfRule>
    <cfRule type="cellIs" dxfId="366" priority="4" operator="equal">
      <formula>0</formula>
    </cfRule>
  </conditionalFormatting>
  <conditionalFormatting sqref="AS12:AS35">
    <cfRule type="cellIs" dxfId="365" priority="3" operator="greaterThanOrEqual">
      <formula>1185</formula>
    </cfRule>
  </conditionalFormatting>
  <conditionalFormatting sqref="AS12:AS35">
    <cfRule type="cellIs" dxfId="364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3" zoomScaleNormal="100" workbookViewId="0">
      <selection activeCell="B48" sqref="B48:B49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43262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27090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10'!S35</f>
        <v>97612178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10'!AI35</f>
        <v>16484342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5</v>
      </c>
      <c r="G12" s="118">
        <v>71</v>
      </c>
      <c r="H12" s="150">
        <f t="shared" ref="H12:H35" si="0">G12/1.42</f>
        <v>50</v>
      </c>
      <c r="I12" s="150">
        <v>70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97617225</v>
      </c>
      <c r="T12" s="45">
        <f>IF(ISBLANK(S12),"-",S12-S11)</f>
        <v>5047</v>
      </c>
      <c r="U12" s="46">
        <f>T12*24/1000</f>
        <v>121.128</v>
      </c>
      <c r="V12" s="46">
        <f>T12/1000</f>
        <v>5.0469999999999997</v>
      </c>
      <c r="W12" s="96">
        <v>6.1</v>
      </c>
      <c r="X12" s="96">
        <f t="shared" ref="X12:X35" si="1">W12</f>
        <v>6.1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0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16485427</v>
      </c>
      <c r="AJ12" s="45">
        <f>IF(ISBLANK(AI12),"-",AI12-AI11)</f>
        <v>1085</v>
      </c>
      <c r="AK12" s="48">
        <f>AJ12/V12</f>
        <v>214.97919556171985</v>
      </c>
      <c r="AL12" s="151">
        <v>0</v>
      </c>
      <c r="AM12" s="151">
        <v>0</v>
      </c>
      <c r="AN12" s="151">
        <v>1</v>
      </c>
      <c r="AO12" s="151">
        <v>1</v>
      </c>
      <c r="AP12" s="151">
        <v>0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6</v>
      </c>
      <c r="G13" s="118">
        <v>73</v>
      </c>
      <c r="H13" s="150">
        <f t="shared" si="0"/>
        <v>51.408450704225352</v>
      </c>
      <c r="I13" s="150">
        <v>70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97622125</v>
      </c>
      <c r="T13" s="45">
        <f t="shared" ref="T13:T35" si="4">IF(ISBLANK(S13),"-",S13-S12)</f>
        <v>4900</v>
      </c>
      <c r="U13" s="46">
        <f t="shared" ref="U13:U36" si="5">T13*24/1000</f>
        <v>117.6</v>
      </c>
      <c r="V13" s="46">
        <f t="shared" ref="V13:V36" si="6">T13/1000</f>
        <v>4.9000000000000004</v>
      </c>
      <c r="W13" s="96">
        <v>7.4</v>
      </c>
      <c r="X13" s="96">
        <f t="shared" si="1"/>
        <v>7.4</v>
      </c>
      <c r="Y13" s="97" t="s">
        <v>140</v>
      </c>
      <c r="Z13" s="154">
        <v>0</v>
      </c>
      <c r="AA13" s="154">
        <v>0</v>
      </c>
      <c r="AB13" s="154">
        <v>1188</v>
      </c>
      <c r="AC13" s="154">
        <v>1185</v>
      </c>
      <c r="AD13" s="154">
        <v>0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16486538</v>
      </c>
      <c r="AJ13" s="45">
        <f t="shared" ref="AJ13:AJ35" si="7">IF(ISBLANK(AI13),"-",AI13-AI12)</f>
        <v>1111</v>
      </c>
      <c r="AK13" s="48">
        <f>AJ13/V13</f>
        <v>226.734693877551</v>
      </c>
      <c r="AL13" s="151">
        <v>0</v>
      </c>
      <c r="AM13" s="151">
        <v>0</v>
      </c>
      <c r="AN13" s="151">
        <v>1</v>
      </c>
      <c r="AO13" s="151">
        <v>1</v>
      </c>
      <c r="AP13" s="151">
        <v>0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7</v>
      </c>
      <c r="G14" s="118">
        <v>74</v>
      </c>
      <c r="H14" s="150">
        <f t="shared" si="0"/>
        <v>52.112676056338032</v>
      </c>
      <c r="I14" s="150">
        <v>72</v>
      </c>
      <c r="J14" s="41" t="s">
        <v>88</v>
      </c>
      <c r="K14" s="41">
        <f t="shared" si="3"/>
        <v>47.183098591549296</v>
      </c>
      <c r="L14" s="42">
        <f>(G14-5)/1.42</f>
        <v>48.591549295774648</v>
      </c>
      <c r="M14" s="41">
        <f>L14+(6/1.42)</f>
        <v>52.816901408450704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97626998</v>
      </c>
      <c r="T14" s="45">
        <f>IF(ISBLANK(S14),"-",S14-S13)</f>
        <v>4873</v>
      </c>
      <c r="U14" s="46">
        <f t="shared" si="5"/>
        <v>116.952</v>
      </c>
      <c r="V14" s="46">
        <f t="shared" si="6"/>
        <v>4.8730000000000002</v>
      </c>
      <c r="W14" s="96">
        <v>8.8000000000000007</v>
      </c>
      <c r="X14" s="96">
        <f t="shared" si="1"/>
        <v>8.8000000000000007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0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16487627</v>
      </c>
      <c r="AJ14" s="45">
        <f t="shared" si="7"/>
        <v>1089</v>
      </c>
      <c r="AK14" s="48">
        <f t="shared" ref="AK14:AK35" si="9">AJ14/V14</f>
        <v>223.47629796839729</v>
      </c>
      <c r="AL14" s="151">
        <v>0</v>
      </c>
      <c r="AM14" s="151">
        <v>0</v>
      </c>
      <c r="AN14" s="151">
        <v>1</v>
      </c>
      <c r="AO14" s="151">
        <v>1</v>
      </c>
      <c r="AP14" s="151">
        <v>0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97631630</v>
      </c>
      <c r="T15" s="45">
        <f t="shared" si="4"/>
        <v>4632</v>
      </c>
      <c r="U15" s="46">
        <f t="shared" si="5"/>
        <v>111.16800000000001</v>
      </c>
      <c r="V15" s="46">
        <f t="shared" si="6"/>
        <v>4.6319999999999997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1145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16488689</v>
      </c>
      <c r="AJ15" s="45">
        <f t="shared" si="7"/>
        <v>1062</v>
      </c>
      <c r="AK15" s="48">
        <f t="shared" si="9"/>
        <v>229.27461139896374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82</v>
      </c>
      <c r="H16" s="150">
        <f t="shared" si="0"/>
        <v>57.74647887323944</v>
      </c>
      <c r="I16" s="150">
        <v>80</v>
      </c>
      <c r="J16" s="41" t="s">
        <v>88</v>
      </c>
      <c r="K16" s="41">
        <f t="shared" si="3"/>
        <v>52.816901408450704</v>
      </c>
      <c r="L16" s="42">
        <f>(G16-5)/1.42</f>
        <v>54.225352112676056</v>
      </c>
      <c r="M16" s="41">
        <f>L16+(6/1.42)</f>
        <v>58.450704225352112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97635770</v>
      </c>
      <c r="T16" s="45">
        <f t="shared" si="4"/>
        <v>4140</v>
      </c>
      <c r="U16" s="46">
        <f t="shared" si="5"/>
        <v>99.36</v>
      </c>
      <c r="V16" s="46">
        <f t="shared" si="6"/>
        <v>4.1399999999999997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1186</v>
      </c>
      <c r="AC16" s="154">
        <v>1185</v>
      </c>
      <c r="AD16" s="154">
        <v>1156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16489715</v>
      </c>
      <c r="AJ16" s="45">
        <f t="shared" si="7"/>
        <v>1026</v>
      </c>
      <c r="AK16" s="48">
        <f t="shared" si="9"/>
        <v>247.82608695652175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81</v>
      </c>
      <c r="H17" s="150">
        <f t="shared" si="0"/>
        <v>57.04225352112676</v>
      </c>
      <c r="I17" s="150">
        <v>80</v>
      </c>
      <c r="J17" s="41" t="s">
        <v>88</v>
      </c>
      <c r="K17" s="41">
        <f t="shared" si="3"/>
        <v>55.633802816901408</v>
      </c>
      <c r="L17" s="42">
        <f t="shared" ref="L17:L26" si="10">G17/1.42</f>
        <v>57.04225352112676</v>
      </c>
      <c r="M17" s="41">
        <f>L17+1.42</f>
        <v>58.462253521126762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97640494</v>
      </c>
      <c r="T17" s="45">
        <f t="shared" si="4"/>
        <v>4724</v>
      </c>
      <c r="U17" s="46">
        <f t="shared" si="5"/>
        <v>113.376</v>
      </c>
      <c r="V17" s="46">
        <f t="shared" si="6"/>
        <v>4.7240000000000002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1187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16490817</v>
      </c>
      <c r="AJ17" s="45">
        <f t="shared" si="7"/>
        <v>1102</v>
      </c>
      <c r="AK17" s="48">
        <f t="shared" si="9"/>
        <v>233.27688399661304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1.0900000000000001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97645246</v>
      </c>
      <c r="T18" s="45">
        <f t="shared" si="4"/>
        <v>4752</v>
      </c>
      <c r="U18" s="46">
        <f t="shared" si="5"/>
        <v>114.048</v>
      </c>
      <c r="V18" s="46">
        <f t="shared" si="6"/>
        <v>4.7519999999999998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1187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16491908</v>
      </c>
      <c r="AJ18" s="45">
        <f t="shared" si="7"/>
        <v>1091</v>
      </c>
      <c r="AK18" s="48">
        <f t="shared" si="9"/>
        <v>229.58754208754209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9</v>
      </c>
      <c r="G19" s="118">
        <v>77</v>
      </c>
      <c r="H19" s="150">
        <f t="shared" si="0"/>
        <v>54.225352112676056</v>
      </c>
      <c r="I19" s="150">
        <v>76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97650547</v>
      </c>
      <c r="T19" s="45">
        <f t="shared" si="4"/>
        <v>5301</v>
      </c>
      <c r="U19" s="46">
        <f>T19*24/1000</f>
        <v>127.224</v>
      </c>
      <c r="V19" s="46">
        <f t="shared" si="6"/>
        <v>5.3010000000000002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1188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16493044</v>
      </c>
      <c r="AJ19" s="45">
        <f t="shared" si="7"/>
        <v>1136</v>
      </c>
      <c r="AK19" s="48">
        <f t="shared" si="9"/>
        <v>214.29918883229578</v>
      </c>
      <c r="AL19" s="151">
        <v>0</v>
      </c>
      <c r="AM19" s="151">
        <v>0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8</v>
      </c>
      <c r="G20" s="118">
        <v>79</v>
      </c>
      <c r="H20" s="150">
        <f t="shared" si="0"/>
        <v>55.633802816901408</v>
      </c>
      <c r="I20" s="150">
        <v>78</v>
      </c>
      <c r="J20" s="41" t="s">
        <v>88</v>
      </c>
      <c r="K20" s="41">
        <f t="shared" si="3"/>
        <v>54.225352112676056</v>
      </c>
      <c r="L20" s="42">
        <f t="shared" si="10"/>
        <v>55.633802816901408</v>
      </c>
      <c r="M20" s="41">
        <f t="shared" si="11"/>
        <v>57.05380281690141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97656089</v>
      </c>
      <c r="T20" s="45">
        <f t="shared" si="4"/>
        <v>5542</v>
      </c>
      <c r="U20" s="46">
        <f t="shared" si="5"/>
        <v>133.00800000000001</v>
      </c>
      <c r="V20" s="46">
        <f t="shared" si="6"/>
        <v>5.5419999999999998</v>
      </c>
      <c r="W20" s="96">
        <v>9</v>
      </c>
      <c r="X20" s="96">
        <f t="shared" si="1"/>
        <v>9</v>
      </c>
      <c r="Y20" s="97" t="s">
        <v>171</v>
      </c>
      <c r="Z20" s="154">
        <v>1098</v>
      </c>
      <c r="AA20" s="154">
        <v>0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16494215</v>
      </c>
      <c r="AJ20" s="45">
        <f t="shared" si="7"/>
        <v>1171</v>
      </c>
      <c r="AK20" s="48">
        <f t="shared" si="9"/>
        <v>211.29556116925298</v>
      </c>
      <c r="AL20" s="151">
        <v>1</v>
      </c>
      <c r="AM20" s="151">
        <v>0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7</v>
      </c>
      <c r="G21" s="118">
        <v>78</v>
      </c>
      <c r="H21" s="150">
        <f t="shared" si="0"/>
        <v>54.929577464788736</v>
      </c>
      <c r="I21" s="150">
        <v>77</v>
      </c>
      <c r="J21" s="41" t="s">
        <v>88</v>
      </c>
      <c r="K21" s="41">
        <f t="shared" si="3"/>
        <v>53.521126760563384</v>
      </c>
      <c r="L21" s="42">
        <f t="shared" si="10"/>
        <v>54.929577464788736</v>
      </c>
      <c r="M21" s="41">
        <f t="shared" si="11"/>
        <v>56.349577464788737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97661182</v>
      </c>
      <c r="T21" s="45">
        <f t="shared" si="4"/>
        <v>5093</v>
      </c>
      <c r="U21" s="46">
        <f t="shared" si="5"/>
        <v>122.232</v>
      </c>
      <c r="V21" s="46">
        <f t="shared" si="6"/>
        <v>5.093</v>
      </c>
      <c r="W21" s="96">
        <v>8.4</v>
      </c>
      <c r="X21" s="96">
        <f t="shared" si="1"/>
        <v>8.4</v>
      </c>
      <c r="Y21" s="97" t="s">
        <v>171</v>
      </c>
      <c r="Z21" s="154">
        <v>1037</v>
      </c>
      <c r="AA21" s="154">
        <v>0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16495442</v>
      </c>
      <c r="AJ21" s="45">
        <f t="shared" si="7"/>
        <v>1227</v>
      </c>
      <c r="AK21" s="48">
        <f t="shared" si="9"/>
        <v>240.91890830551739</v>
      </c>
      <c r="AL21" s="151">
        <v>1</v>
      </c>
      <c r="AM21" s="151">
        <v>0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1.01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78</v>
      </c>
      <c r="H22" s="150">
        <f t="shared" si="0"/>
        <v>54.929577464788736</v>
      </c>
      <c r="I22" s="150">
        <v>76</v>
      </c>
      <c r="J22" s="41" t="s">
        <v>88</v>
      </c>
      <c r="K22" s="41">
        <f t="shared" si="3"/>
        <v>53.521126760563384</v>
      </c>
      <c r="L22" s="42">
        <f t="shared" si="10"/>
        <v>54.929577464788736</v>
      </c>
      <c r="M22" s="41">
        <f t="shared" si="11"/>
        <v>56.349577464788737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97666872</v>
      </c>
      <c r="T22" s="45">
        <f t="shared" si="4"/>
        <v>5690</v>
      </c>
      <c r="U22" s="46">
        <f t="shared" si="5"/>
        <v>136.56</v>
      </c>
      <c r="V22" s="46">
        <f t="shared" si="6"/>
        <v>5.69</v>
      </c>
      <c r="W22" s="96">
        <v>7.8</v>
      </c>
      <c r="X22" s="96">
        <f>W22</f>
        <v>7.8</v>
      </c>
      <c r="Y22" s="97" t="s">
        <v>171</v>
      </c>
      <c r="Z22" s="154">
        <v>1016</v>
      </c>
      <c r="AA22" s="154">
        <v>0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16496682</v>
      </c>
      <c r="AJ22" s="45">
        <f t="shared" si="7"/>
        <v>1240</v>
      </c>
      <c r="AK22" s="48">
        <f t="shared" si="9"/>
        <v>217.92618629173987</v>
      </c>
      <c r="AL22" s="151">
        <v>1</v>
      </c>
      <c r="AM22" s="151">
        <v>0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76</v>
      </c>
      <c r="H23" s="150">
        <f t="shared" si="0"/>
        <v>53.521126760563384</v>
      </c>
      <c r="I23" s="150">
        <v>75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97672070</v>
      </c>
      <c r="T23" s="45">
        <f t="shared" si="4"/>
        <v>5198</v>
      </c>
      <c r="U23" s="46">
        <f>T23*24/1000</f>
        <v>124.752</v>
      </c>
      <c r="V23" s="46">
        <f t="shared" si="6"/>
        <v>5.1980000000000004</v>
      </c>
      <c r="W23" s="96">
        <v>7.3</v>
      </c>
      <c r="X23" s="96">
        <f t="shared" si="1"/>
        <v>7.3</v>
      </c>
      <c r="Y23" s="97" t="s">
        <v>171</v>
      </c>
      <c r="Z23" s="154">
        <v>1016</v>
      </c>
      <c r="AA23" s="154">
        <v>0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16497799</v>
      </c>
      <c r="AJ23" s="45">
        <f t="shared" si="7"/>
        <v>1117</v>
      </c>
      <c r="AK23" s="48">
        <f t="shared" si="9"/>
        <v>214.89034243939975</v>
      </c>
      <c r="AL23" s="151">
        <v>1</v>
      </c>
      <c r="AM23" s="151">
        <v>0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5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97677767</v>
      </c>
      <c r="T24" s="45">
        <f t="shared" si="4"/>
        <v>5697</v>
      </c>
      <c r="U24" s="46">
        <f>T24*24/1000</f>
        <v>136.72800000000001</v>
      </c>
      <c r="V24" s="46">
        <f t="shared" si="6"/>
        <v>5.6970000000000001</v>
      </c>
      <c r="W24" s="96">
        <v>6.8</v>
      </c>
      <c r="X24" s="96">
        <f t="shared" si="1"/>
        <v>6.8</v>
      </c>
      <c r="Y24" s="97" t="s">
        <v>171</v>
      </c>
      <c r="Z24" s="154">
        <v>1017</v>
      </c>
      <c r="AA24" s="154">
        <v>0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16498986</v>
      </c>
      <c r="AJ24" s="45">
        <f t="shared" si="7"/>
        <v>1187</v>
      </c>
      <c r="AK24" s="48">
        <f t="shared" si="9"/>
        <v>208.35527470598561</v>
      </c>
      <c r="AL24" s="151">
        <v>1</v>
      </c>
      <c r="AM24" s="151">
        <v>0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76</v>
      </c>
      <c r="H25" s="150">
        <f t="shared" si="0"/>
        <v>53.521126760563384</v>
      </c>
      <c r="I25" s="150">
        <v>74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97684140</v>
      </c>
      <c r="T25" s="45">
        <f t="shared" si="4"/>
        <v>6373</v>
      </c>
      <c r="U25" s="46">
        <f t="shared" si="5"/>
        <v>152.952</v>
      </c>
      <c r="V25" s="46">
        <f t="shared" si="6"/>
        <v>6.3730000000000002</v>
      </c>
      <c r="W25" s="96">
        <v>6.3</v>
      </c>
      <c r="X25" s="96">
        <f t="shared" si="1"/>
        <v>6.3</v>
      </c>
      <c r="Y25" s="97" t="s">
        <v>171</v>
      </c>
      <c r="Z25" s="154">
        <v>1015</v>
      </c>
      <c r="AA25" s="154">
        <v>0</v>
      </c>
      <c r="AB25" s="154">
        <v>1187</v>
      </c>
      <c r="AC25" s="154">
        <v>1185</v>
      </c>
      <c r="AD25" s="154">
        <v>1187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16500240</v>
      </c>
      <c r="AJ25" s="45">
        <f t="shared" si="7"/>
        <v>1254</v>
      </c>
      <c r="AK25" s="48">
        <f t="shared" si="9"/>
        <v>196.76761336890004</v>
      </c>
      <c r="AL25" s="151">
        <v>1</v>
      </c>
      <c r="AM25" s="151">
        <v>0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0.84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79</v>
      </c>
      <c r="H26" s="150">
        <f t="shared" si="0"/>
        <v>55.633802816901408</v>
      </c>
      <c r="I26" s="150">
        <v>77</v>
      </c>
      <c r="J26" s="41" t="s">
        <v>88</v>
      </c>
      <c r="K26" s="41">
        <f t="shared" si="3"/>
        <v>54.225352112676056</v>
      </c>
      <c r="L26" s="42">
        <f t="shared" si="10"/>
        <v>55.633802816901408</v>
      </c>
      <c r="M26" s="41">
        <f t="shared" si="12"/>
        <v>59.859154929577464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97689770</v>
      </c>
      <c r="T26" s="45">
        <f t="shared" si="4"/>
        <v>5630</v>
      </c>
      <c r="U26" s="46">
        <f t="shared" si="5"/>
        <v>135.12</v>
      </c>
      <c r="V26" s="46">
        <f t="shared" si="6"/>
        <v>5.63</v>
      </c>
      <c r="W26" s="96">
        <v>6.1</v>
      </c>
      <c r="X26" s="96">
        <f t="shared" si="1"/>
        <v>6.1</v>
      </c>
      <c r="Y26" s="97" t="s">
        <v>171</v>
      </c>
      <c r="Z26" s="154">
        <v>1005</v>
      </c>
      <c r="AA26" s="154">
        <v>0</v>
      </c>
      <c r="AB26" s="154">
        <v>1187</v>
      </c>
      <c r="AC26" s="154">
        <v>1185</v>
      </c>
      <c r="AD26" s="154">
        <v>1187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16501335</v>
      </c>
      <c r="AJ26" s="45">
        <f t="shared" si="7"/>
        <v>1095</v>
      </c>
      <c r="AK26" s="48">
        <f t="shared" si="9"/>
        <v>194.49378330373003</v>
      </c>
      <c r="AL26" s="151">
        <v>1</v>
      </c>
      <c r="AM26" s="151">
        <v>0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4</v>
      </c>
      <c r="G27" s="118">
        <v>78</v>
      </c>
      <c r="H27" s="150">
        <f t="shared" si="0"/>
        <v>54.929577464788736</v>
      </c>
      <c r="I27" s="150">
        <v>76</v>
      </c>
      <c r="J27" s="41" t="s">
        <v>88</v>
      </c>
      <c r="K27" s="41">
        <f t="shared" si="3"/>
        <v>51.408450704225352</v>
      </c>
      <c r="L27" s="42">
        <f>(G27-3)/1.42</f>
        <v>52.816901408450704</v>
      </c>
      <c r="M27" s="41">
        <f t="shared" si="12"/>
        <v>57.04225352112676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97695720</v>
      </c>
      <c r="T27" s="45">
        <f t="shared" si="4"/>
        <v>5950</v>
      </c>
      <c r="U27" s="46">
        <f t="shared" si="5"/>
        <v>142.80000000000001</v>
      </c>
      <c r="V27" s="46">
        <f t="shared" si="6"/>
        <v>5.95</v>
      </c>
      <c r="W27" s="96">
        <v>5.8</v>
      </c>
      <c r="X27" s="96">
        <f t="shared" si="1"/>
        <v>5.8</v>
      </c>
      <c r="Y27" s="97" t="s">
        <v>171</v>
      </c>
      <c r="Z27" s="154">
        <v>1005</v>
      </c>
      <c r="AA27" s="154">
        <v>0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16502505</v>
      </c>
      <c r="AJ27" s="45">
        <f>IF(ISBLANK(AI27),"-",AI27-AI26)</f>
        <v>1170</v>
      </c>
      <c r="AK27" s="48">
        <f t="shared" si="9"/>
        <v>196.63865546218486</v>
      </c>
      <c r="AL27" s="151">
        <v>1</v>
      </c>
      <c r="AM27" s="151">
        <v>0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2</v>
      </c>
      <c r="G28" s="118">
        <v>77</v>
      </c>
      <c r="H28" s="150">
        <f t="shared" si="0"/>
        <v>54.225352112676056</v>
      </c>
      <c r="I28" s="150">
        <v>75</v>
      </c>
      <c r="J28" s="41" t="s">
        <v>88</v>
      </c>
      <c r="K28" s="41">
        <f t="shared" si="3"/>
        <v>50.70422535211268</v>
      </c>
      <c r="L28" s="42">
        <f t="shared" ref="L28:L33" si="13">(G28-3)/1.42</f>
        <v>52.112676056338032</v>
      </c>
      <c r="M28" s="41">
        <f t="shared" si="12"/>
        <v>56.338028169014088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97701440</v>
      </c>
      <c r="T28" s="45">
        <f t="shared" si="4"/>
        <v>5720</v>
      </c>
      <c r="U28" s="46">
        <f t="shared" si="5"/>
        <v>137.28</v>
      </c>
      <c r="V28" s="46">
        <f t="shared" si="6"/>
        <v>5.72</v>
      </c>
      <c r="W28" s="96">
        <v>5.4</v>
      </c>
      <c r="X28" s="96">
        <f t="shared" si="1"/>
        <v>5.4</v>
      </c>
      <c r="Y28" s="97" t="s">
        <v>171</v>
      </c>
      <c r="Z28" s="154">
        <v>1006</v>
      </c>
      <c r="AA28" s="154">
        <v>0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16503660</v>
      </c>
      <c r="AJ28" s="45">
        <f t="shared" si="7"/>
        <v>1155</v>
      </c>
      <c r="AK28" s="48">
        <f>AJ27/V28</f>
        <v>204.54545454545456</v>
      </c>
      <c r="AL28" s="151">
        <v>1</v>
      </c>
      <c r="AM28" s="151">
        <v>0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97707347</v>
      </c>
      <c r="T29" s="45">
        <f t="shared" si="4"/>
        <v>5907</v>
      </c>
      <c r="U29" s="46">
        <f t="shared" si="5"/>
        <v>141.768</v>
      </c>
      <c r="V29" s="46">
        <f t="shared" si="6"/>
        <v>5.907</v>
      </c>
      <c r="W29" s="96">
        <v>5</v>
      </c>
      <c r="X29" s="96">
        <f t="shared" si="1"/>
        <v>5</v>
      </c>
      <c r="Y29" s="97" t="s">
        <v>171</v>
      </c>
      <c r="Z29" s="154">
        <v>1006</v>
      </c>
      <c r="AA29" s="154">
        <v>0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16504857</v>
      </c>
      <c r="AJ29" s="45">
        <f t="shared" si="7"/>
        <v>1197</v>
      </c>
      <c r="AK29" s="48">
        <f>AJ28/V29</f>
        <v>195.53072625698323</v>
      </c>
      <c r="AL29" s="151">
        <v>1</v>
      </c>
      <c r="AM29" s="151">
        <v>0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0.72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2</v>
      </c>
      <c r="G30" s="118">
        <v>75</v>
      </c>
      <c r="H30" s="150">
        <f t="shared" si="0"/>
        <v>52.816901408450704</v>
      </c>
      <c r="I30" s="150">
        <v>72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97713300</v>
      </c>
      <c r="T30" s="45">
        <f t="shared" si="4"/>
        <v>5953</v>
      </c>
      <c r="U30" s="46">
        <f t="shared" si="5"/>
        <v>142.87200000000001</v>
      </c>
      <c r="V30" s="46">
        <f t="shared" si="6"/>
        <v>5.9530000000000003</v>
      </c>
      <c r="W30" s="96">
        <v>4.5999999999999996</v>
      </c>
      <c r="X30" s="96">
        <f t="shared" si="1"/>
        <v>4.5999999999999996</v>
      </c>
      <c r="Y30" s="97" t="s">
        <v>171</v>
      </c>
      <c r="Z30" s="154">
        <v>1006</v>
      </c>
      <c r="AA30" s="154">
        <v>0</v>
      </c>
      <c r="AB30" s="154">
        <v>1187</v>
      </c>
      <c r="AC30" s="154">
        <v>1185</v>
      </c>
      <c r="AD30" s="154">
        <v>1187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16506011</v>
      </c>
      <c r="AJ30" s="45">
        <f t="shared" si="7"/>
        <v>1154</v>
      </c>
      <c r="AK30" s="48">
        <f t="shared" si="9"/>
        <v>193.85183940870149</v>
      </c>
      <c r="AL30" s="151">
        <v>1</v>
      </c>
      <c r="AM30" s="151">
        <v>0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75</v>
      </c>
      <c r="H31" s="150">
        <f t="shared" si="0"/>
        <v>52.816901408450704</v>
      </c>
      <c r="I31" s="150">
        <v>72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97718980</v>
      </c>
      <c r="T31" s="45">
        <f t="shared" si="4"/>
        <v>5680</v>
      </c>
      <c r="U31" s="46">
        <f t="shared" si="5"/>
        <v>136.32</v>
      </c>
      <c r="V31" s="46">
        <f t="shared" si="6"/>
        <v>5.68</v>
      </c>
      <c r="W31" s="96">
        <v>4.2</v>
      </c>
      <c r="X31" s="96">
        <f t="shared" si="1"/>
        <v>4.2</v>
      </c>
      <c r="Y31" s="97" t="s">
        <v>171</v>
      </c>
      <c r="Z31" s="154">
        <v>1006</v>
      </c>
      <c r="AA31" s="154">
        <v>0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16507159</v>
      </c>
      <c r="AJ31" s="45">
        <f t="shared" si="7"/>
        <v>1148</v>
      </c>
      <c r="AK31" s="48">
        <f t="shared" si="9"/>
        <v>202.11267605633805</v>
      </c>
      <c r="AL31" s="151">
        <v>1</v>
      </c>
      <c r="AM31" s="151">
        <v>0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1</v>
      </c>
      <c r="G32" s="118">
        <v>75</v>
      </c>
      <c r="H32" s="150">
        <f t="shared" si="0"/>
        <v>52.816901408450704</v>
      </c>
      <c r="I32" s="150">
        <v>72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97724720</v>
      </c>
      <c r="T32" s="45">
        <f t="shared" si="4"/>
        <v>5740</v>
      </c>
      <c r="U32" s="46">
        <f t="shared" si="5"/>
        <v>137.76</v>
      </c>
      <c r="V32" s="46">
        <f t="shared" si="6"/>
        <v>5.74</v>
      </c>
      <c r="W32" s="96">
        <v>3.9</v>
      </c>
      <c r="X32" s="96">
        <f t="shared" si="1"/>
        <v>3.9</v>
      </c>
      <c r="Y32" s="97" t="s">
        <v>171</v>
      </c>
      <c r="Z32" s="154">
        <v>1006</v>
      </c>
      <c r="AA32" s="154">
        <v>0</v>
      </c>
      <c r="AB32" s="154">
        <v>1187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16508295</v>
      </c>
      <c r="AJ32" s="45">
        <f t="shared" si="7"/>
        <v>1136</v>
      </c>
      <c r="AK32" s="48">
        <f t="shared" si="9"/>
        <v>197.90940766550523</v>
      </c>
      <c r="AL32" s="151">
        <v>1</v>
      </c>
      <c r="AM32" s="151">
        <v>0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68</v>
      </c>
      <c r="H33" s="150">
        <f t="shared" si="0"/>
        <v>47.887323943661976</v>
      </c>
      <c r="I33" s="150">
        <v>73</v>
      </c>
      <c r="J33" s="41" t="s">
        <v>88</v>
      </c>
      <c r="K33" s="41">
        <f t="shared" si="3"/>
        <v>44.366197183098592</v>
      </c>
      <c r="L33" s="42">
        <f t="shared" si="13"/>
        <v>45.774647887323944</v>
      </c>
      <c r="M33" s="41">
        <f t="shared" si="12"/>
        <v>50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97729712</v>
      </c>
      <c r="T33" s="45">
        <f t="shared" si="4"/>
        <v>4992</v>
      </c>
      <c r="U33" s="46">
        <f t="shared" si="5"/>
        <v>119.80800000000001</v>
      </c>
      <c r="V33" s="46">
        <f t="shared" si="6"/>
        <v>4.992</v>
      </c>
      <c r="W33" s="96">
        <v>3.9</v>
      </c>
      <c r="X33" s="96">
        <f t="shared" si="1"/>
        <v>3.9</v>
      </c>
      <c r="Y33" s="97" t="s">
        <v>140</v>
      </c>
      <c r="Z33" s="154">
        <v>0</v>
      </c>
      <c r="AA33" s="154">
        <v>0</v>
      </c>
      <c r="AB33" s="154">
        <v>1016</v>
      </c>
      <c r="AC33" s="154">
        <v>1185</v>
      </c>
      <c r="AD33" s="154">
        <v>1147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16509230</v>
      </c>
      <c r="AJ33" s="45">
        <f t="shared" si="7"/>
        <v>935</v>
      </c>
      <c r="AK33" s="48">
        <f t="shared" si="9"/>
        <v>187.29967948717947</v>
      </c>
      <c r="AL33" s="151">
        <v>0</v>
      </c>
      <c r="AM33" s="151">
        <v>0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0.75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3</v>
      </c>
      <c r="G34" s="118">
        <v>74</v>
      </c>
      <c r="H34" s="150">
        <f t="shared" si="0"/>
        <v>52.112676056338032</v>
      </c>
      <c r="I34" s="150">
        <v>71</v>
      </c>
      <c r="J34" s="41" t="s">
        <v>88</v>
      </c>
      <c r="K34" s="41">
        <f>L34-(2/1.42)</f>
        <v>47.183098591549296</v>
      </c>
      <c r="L34" s="42">
        <f>(G34-5)/1.42</f>
        <v>48.591549295774648</v>
      </c>
      <c r="M34" s="41">
        <f t="shared" si="12"/>
        <v>52.816901408450704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97735504</v>
      </c>
      <c r="T34" s="45">
        <f t="shared" si="4"/>
        <v>5792</v>
      </c>
      <c r="U34" s="46">
        <f t="shared" si="5"/>
        <v>139.00800000000001</v>
      </c>
      <c r="V34" s="46">
        <f t="shared" si="6"/>
        <v>5.7919999999999998</v>
      </c>
      <c r="W34" s="96">
        <v>4.5999999999999996</v>
      </c>
      <c r="X34" s="96">
        <f t="shared" si="1"/>
        <v>4.5999999999999996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16510347</v>
      </c>
      <c r="AJ34" s="45">
        <f t="shared" si="7"/>
        <v>1117</v>
      </c>
      <c r="AK34" s="48">
        <f t="shared" si="9"/>
        <v>192.85220994475139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4</v>
      </c>
      <c r="G35" s="118">
        <v>76</v>
      </c>
      <c r="H35" s="150">
        <f t="shared" si="0"/>
        <v>53.521126760563384</v>
      </c>
      <c r="I35" s="150">
        <v>74</v>
      </c>
      <c r="J35" s="41" t="s">
        <v>88</v>
      </c>
      <c r="K35" s="41">
        <f t="shared" si="3"/>
        <v>48.591549295774648</v>
      </c>
      <c r="L35" s="42">
        <f>(G35-5)/1.42</f>
        <v>50</v>
      </c>
      <c r="M35" s="41">
        <f t="shared" si="12"/>
        <v>54.225352112676056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97740575</v>
      </c>
      <c r="T35" s="45">
        <f t="shared" si="4"/>
        <v>5071</v>
      </c>
      <c r="U35" s="46">
        <f t="shared" si="5"/>
        <v>121.70399999999999</v>
      </c>
      <c r="V35" s="46">
        <f t="shared" si="6"/>
        <v>5.0709999999999997</v>
      </c>
      <c r="W35" s="96">
        <v>5.4</v>
      </c>
      <c r="X35" s="96">
        <f t="shared" si="1"/>
        <v>5.4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1187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16511432</v>
      </c>
      <c r="AJ35" s="45">
        <f t="shared" si="7"/>
        <v>1085</v>
      </c>
      <c r="AK35" s="48">
        <f t="shared" si="9"/>
        <v>213.96174324590811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128397</v>
      </c>
      <c r="U36" s="46">
        <f t="shared" si="5"/>
        <v>3081.5279999999998</v>
      </c>
      <c r="V36" s="46">
        <f t="shared" si="6"/>
        <v>128.39699999999999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27090</v>
      </c>
      <c r="AK36" s="61">
        <f>$AJ$36/$V36</f>
        <v>210.98623799621487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0.89833333333333332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49" t="s">
        <v>209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49" t="s">
        <v>210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154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167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15" t="s">
        <v>201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211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168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207" t="s">
        <v>172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208" t="s">
        <v>212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32" t="s">
        <v>174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15" t="s">
        <v>213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32" t="s">
        <v>175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 t="s">
        <v>176</v>
      </c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B48:B49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R3:W3" name="Range1_16_1_1_1_1_1_1_2_2_2_2_2_2_2_2_2_2_2_2_2_2_2_2_2_2_2_2_2_2_2_1_2_2_2_2_2_2_2_2_2_2_3_2_2_2_2_2_2_2_2_2_2_1_1_1_1_2_2_1_1_1_1_1_1_1_1_1_1_1_1_1_1_3_1_2_1_1_1_1"/>
    <protectedRange sqref="B52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3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B59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R5:W5" name="Range1_16_1_1_1_1_1_1_2_2_2_2_2_2_2_2_2_2_2_2_2_2_2_2_2_2_2_2_2_2_2_1_2_2_2_2_2_2_2_2_2_2_3_2_2_2_2_2_2_2_2_2_2_1_1_1_1_2_2_1_1_1_1_1_1_1_1_1_1_3_1_3_2_1_1_1_1_1_2_1_1_1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363" priority="5" operator="containsText" text="N/A">
      <formula>NOT(ISERROR(SEARCH("N/A",Z12)))</formula>
    </cfRule>
    <cfRule type="cellIs" dxfId="362" priority="17" operator="equal">
      <formula>0</formula>
    </cfRule>
  </conditionalFormatting>
  <conditionalFormatting sqref="Z12:AG35">
    <cfRule type="cellIs" dxfId="361" priority="16" operator="greaterThanOrEqual">
      <formula>1185</formula>
    </cfRule>
  </conditionalFormatting>
  <conditionalFormatting sqref="Z12:AG35">
    <cfRule type="cellIs" dxfId="360" priority="15" operator="between">
      <formula>0.1</formula>
      <formula>1184</formula>
    </cfRule>
  </conditionalFormatting>
  <conditionalFormatting sqref="Z8:Z9 AT12:AT35 AL36:AQ36 AL12:AR35">
    <cfRule type="cellIs" dxfId="359" priority="14" operator="equal">
      <formula>0</formula>
    </cfRule>
  </conditionalFormatting>
  <conditionalFormatting sqref="Z8:Z9 AT12:AT35 AL36:AQ36 AL12:AR35">
    <cfRule type="cellIs" dxfId="358" priority="13" operator="greaterThan">
      <formula>1179</formula>
    </cfRule>
  </conditionalFormatting>
  <conditionalFormatting sqref="Z8:Z9 AT12:AT35 AL36:AQ36 AL12:AR35">
    <cfRule type="cellIs" dxfId="357" priority="12" operator="greaterThan">
      <formula>99</formula>
    </cfRule>
  </conditionalFormatting>
  <conditionalFormatting sqref="Z8:Z9 AT12:AT35 AL36:AQ36 AL12:AR35">
    <cfRule type="cellIs" dxfId="356" priority="11" operator="greaterThan">
      <formula>0.99</formula>
    </cfRule>
  </conditionalFormatting>
  <conditionalFormatting sqref="AD8:AD9">
    <cfRule type="cellIs" dxfId="355" priority="10" operator="equal">
      <formula>0</formula>
    </cfRule>
  </conditionalFormatting>
  <conditionalFormatting sqref="AD8:AD9">
    <cfRule type="cellIs" dxfId="354" priority="9" operator="greaterThan">
      <formula>1179</formula>
    </cfRule>
  </conditionalFormatting>
  <conditionalFormatting sqref="AD8:AD9">
    <cfRule type="cellIs" dxfId="353" priority="8" operator="greaterThan">
      <formula>99</formula>
    </cfRule>
  </conditionalFormatting>
  <conditionalFormatting sqref="AD8:AD9">
    <cfRule type="cellIs" dxfId="352" priority="7" operator="greaterThan">
      <formula>0.99</formula>
    </cfRule>
  </conditionalFormatting>
  <conditionalFormatting sqref="AK12:AK35">
    <cfRule type="cellIs" dxfId="351" priority="6" operator="greaterThan">
      <formula>$AK$8</formula>
    </cfRule>
  </conditionalFormatting>
  <conditionalFormatting sqref="AS12:AS35">
    <cfRule type="containsText" dxfId="350" priority="1" operator="containsText" text="N/A">
      <formula>NOT(ISERROR(SEARCH("N/A",AS12)))</formula>
    </cfRule>
    <cfRule type="cellIs" dxfId="349" priority="4" operator="equal">
      <formula>0</formula>
    </cfRule>
  </conditionalFormatting>
  <conditionalFormatting sqref="AS12:AS35">
    <cfRule type="cellIs" dxfId="348" priority="3" operator="greaterThanOrEqual">
      <formula>1185</formula>
    </cfRule>
  </conditionalFormatting>
  <conditionalFormatting sqref="AS12:AS35">
    <cfRule type="cellIs" dxfId="347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zoomScaleNormal="100" workbookViewId="0">
      <selection activeCell="R3" sqref="R3:W3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143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43263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27305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11'!S35</f>
        <v>97740575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11'!AI35</f>
        <v>16511432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5</v>
      </c>
      <c r="G12" s="118">
        <v>71</v>
      </c>
      <c r="H12" s="150">
        <f t="shared" ref="H12:H35" si="0">G12/1.42</f>
        <v>50</v>
      </c>
      <c r="I12" s="150">
        <v>69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97745450</v>
      </c>
      <c r="T12" s="45">
        <f>IF(ISBLANK(S12),"-",S12-S11)</f>
        <v>4875</v>
      </c>
      <c r="U12" s="46">
        <f>T12*24/1000</f>
        <v>117</v>
      </c>
      <c r="V12" s="46">
        <f>T12/1000</f>
        <v>4.875</v>
      </c>
      <c r="W12" s="96">
        <v>6.3</v>
      </c>
      <c r="X12" s="96">
        <f t="shared" ref="X12:X35" si="1">W12</f>
        <v>6.3</v>
      </c>
      <c r="Y12" s="97" t="s">
        <v>140</v>
      </c>
      <c r="Z12" s="154">
        <v>0</v>
      </c>
      <c r="AA12" s="154">
        <v>0</v>
      </c>
      <c r="AB12" s="154">
        <v>1186</v>
      </c>
      <c r="AC12" s="154">
        <v>1185</v>
      </c>
      <c r="AD12" s="154">
        <v>1187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16512524</v>
      </c>
      <c r="AJ12" s="45">
        <f>IF(ISBLANK(AI12),"-",AI12-AI11)</f>
        <v>1092</v>
      </c>
      <c r="AK12" s="48">
        <f>AJ12/V12</f>
        <v>224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6</v>
      </c>
      <c r="G13" s="118">
        <v>73</v>
      </c>
      <c r="H13" s="150">
        <f t="shared" si="0"/>
        <v>51.408450704225352</v>
      </c>
      <c r="I13" s="150">
        <v>70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97750554</v>
      </c>
      <c r="T13" s="45">
        <f t="shared" ref="T13:T35" si="4">IF(ISBLANK(S13),"-",S13-S12)</f>
        <v>5104</v>
      </c>
      <c r="U13" s="46">
        <f t="shared" ref="U13:U36" si="5">T13*24/1000</f>
        <v>122.496</v>
      </c>
      <c r="V13" s="46">
        <f t="shared" ref="V13:V36" si="6">T13/1000</f>
        <v>5.1040000000000001</v>
      </c>
      <c r="W13" s="96">
        <v>7.7</v>
      </c>
      <c r="X13" s="96">
        <f t="shared" si="1"/>
        <v>7.7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1187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16513657</v>
      </c>
      <c r="AJ13" s="45">
        <f t="shared" ref="AJ13:AJ35" si="7">IF(ISBLANK(AI13),"-",AI13-AI12)</f>
        <v>1133</v>
      </c>
      <c r="AK13" s="48">
        <f>AJ13/V13</f>
        <v>221.98275862068965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1.03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7</v>
      </c>
      <c r="G14" s="118">
        <v>74</v>
      </c>
      <c r="H14" s="150">
        <f t="shared" si="0"/>
        <v>52.112676056338032</v>
      </c>
      <c r="I14" s="150">
        <v>72</v>
      </c>
      <c r="J14" s="41" t="s">
        <v>88</v>
      </c>
      <c r="K14" s="41">
        <f t="shared" si="3"/>
        <v>47.183098591549296</v>
      </c>
      <c r="L14" s="42">
        <f>(G14-5)/1.42</f>
        <v>48.591549295774648</v>
      </c>
      <c r="M14" s="41">
        <f>L14+(6/1.42)</f>
        <v>52.816901408450704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97755620</v>
      </c>
      <c r="T14" s="45">
        <f>IF(ISBLANK(S14),"-",S14-S13)</f>
        <v>5066</v>
      </c>
      <c r="U14" s="46">
        <f t="shared" si="5"/>
        <v>121.584</v>
      </c>
      <c r="V14" s="46">
        <f t="shared" si="6"/>
        <v>5.0659999999999998</v>
      </c>
      <c r="W14" s="96">
        <v>9.1</v>
      </c>
      <c r="X14" s="96">
        <f t="shared" si="1"/>
        <v>9.1</v>
      </c>
      <c r="Y14" s="97" t="s">
        <v>140</v>
      </c>
      <c r="Z14" s="154">
        <v>0</v>
      </c>
      <c r="AA14" s="154">
        <v>0</v>
      </c>
      <c r="AB14" s="154">
        <v>1188</v>
      </c>
      <c r="AC14" s="154">
        <v>1185</v>
      </c>
      <c r="AD14" s="154">
        <v>1188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16514756</v>
      </c>
      <c r="AJ14" s="45">
        <f t="shared" si="7"/>
        <v>1099</v>
      </c>
      <c r="AK14" s="48">
        <f t="shared" ref="AK14:AK35" si="9">AJ14/V14</f>
        <v>216.93643900513226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97760547</v>
      </c>
      <c r="T15" s="45">
        <f t="shared" si="4"/>
        <v>4927</v>
      </c>
      <c r="U15" s="46">
        <f t="shared" si="5"/>
        <v>118.248</v>
      </c>
      <c r="V15" s="46">
        <f t="shared" si="6"/>
        <v>4.9269999999999996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1147</v>
      </c>
      <c r="AC15" s="154">
        <v>1185</v>
      </c>
      <c r="AD15" s="154">
        <v>1147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16515824</v>
      </c>
      <c r="AJ15" s="45">
        <f t="shared" si="7"/>
        <v>1068</v>
      </c>
      <c r="AK15" s="48">
        <f t="shared" si="9"/>
        <v>216.7647655774305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97764826</v>
      </c>
      <c r="T16" s="45">
        <f t="shared" si="4"/>
        <v>4279</v>
      </c>
      <c r="U16" s="46">
        <f t="shared" si="5"/>
        <v>102.696</v>
      </c>
      <c r="V16" s="46">
        <f t="shared" si="6"/>
        <v>4.2789999999999999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1187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16516890</v>
      </c>
      <c r="AJ16" s="45">
        <f t="shared" si="7"/>
        <v>1066</v>
      </c>
      <c r="AK16" s="48">
        <f t="shared" si="9"/>
        <v>249.12362701565786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9</v>
      </c>
      <c r="G17" s="118">
        <v>83</v>
      </c>
      <c r="H17" s="150">
        <f t="shared" si="0"/>
        <v>58.450704225352112</v>
      </c>
      <c r="I17" s="150">
        <v>80</v>
      </c>
      <c r="J17" s="41" t="s">
        <v>88</v>
      </c>
      <c r="K17" s="41">
        <f t="shared" si="3"/>
        <v>57.04225352112676</v>
      </c>
      <c r="L17" s="42">
        <f t="shared" ref="L17:L26" si="10">G17/1.42</f>
        <v>58.450704225352112</v>
      </c>
      <c r="M17" s="41">
        <f>L17+1.42</f>
        <v>59.870704225352114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97768151</v>
      </c>
      <c r="T17" s="45">
        <f t="shared" si="4"/>
        <v>3325</v>
      </c>
      <c r="U17" s="46">
        <f t="shared" si="5"/>
        <v>79.8</v>
      </c>
      <c r="V17" s="46">
        <f t="shared" si="6"/>
        <v>3.3250000000000002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1047</v>
      </c>
      <c r="AC17" s="154">
        <v>1185</v>
      </c>
      <c r="AD17" s="154">
        <v>1157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16517803</v>
      </c>
      <c r="AJ17" s="45">
        <f t="shared" si="7"/>
        <v>913</v>
      </c>
      <c r="AK17" s="48">
        <f t="shared" si="9"/>
        <v>274.58646616541353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0.96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81</v>
      </c>
      <c r="H18" s="150">
        <f t="shared" si="0"/>
        <v>57.04225352112676</v>
      </c>
      <c r="I18" s="150">
        <v>80</v>
      </c>
      <c r="J18" s="41" t="s">
        <v>88</v>
      </c>
      <c r="K18" s="41">
        <f t="shared" si="3"/>
        <v>55.633802816901408</v>
      </c>
      <c r="L18" s="42">
        <f t="shared" si="10"/>
        <v>57.04225352112676</v>
      </c>
      <c r="M18" s="41">
        <f>L18+1.42</f>
        <v>58.462253521126762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97772582</v>
      </c>
      <c r="T18" s="45">
        <f t="shared" si="4"/>
        <v>4431</v>
      </c>
      <c r="U18" s="46">
        <f t="shared" si="5"/>
        <v>106.34399999999999</v>
      </c>
      <c r="V18" s="46">
        <f t="shared" si="6"/>
        <v>4.431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1187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16518871</v>
      </c>
      <c r="AJ18" s="45">
        <f t="shared" si="7"/>
        <v>1068</v>
      </c>
      <c r="AK18" s="48">
        <f t="shared" si="9"/>
        <v>241.02911306702777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78</v>
      </c>
      <c r="H19" s="150">
        <f t="shared" si="0"/>
        <v>54.929577464788736</v>
      </c>
      <c r="I19" s="150">
        <v>77</v>
      </c>
      <c r="J19" s="41" t="s">
        <v>88</v>
      </c>
      <c r="K19" s="41">
        <f t="shared" si="3"/>
        <v>53.521126760563384</v>
      </c>
      <c r="L19" s="42">
        <f t="shared" si="10"/>
        <v>54.929577464788736</v>
      </c>
      <c r="M19" s="41">
        <f t="shared" ref="M19:M23" si="11">L19+1.42</f>
        <v>56.349577464788737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97777737</v>
      </c>
      <c r="T19" s="45">
        <f t="shared" si="4"/>
        <v>5155</v>
      </c>
      <c r="U19" s="46">
        <f>T19*24/1000</f>
        <v>123.72</v>
      </c>
      <c r="V19" s="46">
        <f t="shared" si="6"/>
        <v>5.1550000000000002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1187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16519993</v>
      </c>
      <c r="AJ19" s="45">
        <f t="shared" si="7"/>
        <v>1122</v>
      </c>
      <c r="AK19" s="48">
        <f t="shared" si="9"/>
        <v>217.65276430649854</v>
      </c>
      <c r="AL19" s="151">
        <v>0</v>
      </c>
      <c r="AM19" s="151">
        <v>0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79</v>
      </c>
      <c r="H20" s="150">
        <f t="shared" si="0"/>
        <v>55.633802816901408</v>
      </c>
      <c r="I20" s="150">
        <v>78</v>
      </c>
      <c r="J20" s="41" t="s">
        <v>88</v>
      </c>
      <c r="K20" s="41">
        <f t="shared" si="3"/>
        <v>54.225352112676056</v>
      </c>
      <c r="L20" s="42">
        <f t="shared" si="10"/>
        <v>55.633802816901408</v>
      </c>
      <c r="M20" s="41">
        <f t="shared" si="11"/>
        <v>57.05380281690141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97782920</v>
      </c>
      <c r="T20" s="45">
        <f t="shared" si="4"/>
        <v>5183</v>
      </c>
      <c r="U20" s="46">
        <f t="shared" si="5"/>
        <v>124.392</v>
      </c>
      <c r="V20" s="46">
        <f t="shared" si="6"/>
        <v>5.1829999999999998</v>
      </c>
      <c r="W20" s="96">
        <v>9.1</v>
      </c>
      <c r="X20" s="96">
        <f t="shared" si="1"/>
        <v>9.1</v>
      </c>
      <c r="Y20" s="97" t="s">
        <v>171</v>
      </c>
      <c r="Z20" s="154">
        <v>0</v>
      </c>
      <c r="AA20" s="154">
        <v>1016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16521197</v>
      </c>
      <c r="AJ20" s="45">
        <f t="shared" si="7"/>
        <v>1204</v>
      </c>
      <c r="AK20" s="48">
        <f t="shared" si="9"/>
        <v>232.2978969708663</v>
      </c>
      <c r="AL20" s="151">
        <v>0</v>
      </c>
      <c r="AM20" s="151">
        <v>1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78</v>
      </c>
      <c r="H21" s="150">
        <f t="shared" si="0"/>
        <v>54.929577464788736</v>
      </c>
      <c r="I21" s="150">
        <v>77</v>
      </c>
      <c r="J21" s="41" t="s">
        <v>88</v>
      </c>
      <c r="K21" s="41">
        <f t="shared" si="3"/>
        <v>53.521126760563384</v>
      </c>
      <c r="L21" s="42">
        <f t="shared" si="10"/>
        <v>54.929577464788736</v>
      </c>
      <c r="M21" s="41">
        <f t="shared" si="11"/>
        <v>56.349577464788737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97788445</v>
      </c>
      <c r="T21" s="45">
        <f t="shared" si="4"/>
        <v>5525</v>
      </c>
      <c r="U21" s="46">
        <f t="shared" si="5"/>
        <v>132.6</v>
      </c>
      <c r="V21" s="46">
        <f t="shared" si="6"/>
        <v>5.5250000000000004</v>
      </c>
      <c r="W21" s="96">
        <v>8.5</v>
      </c>
      <c r="X21" s="96">
        <f t="shared" si="1"/>
        <v>8.5</v>
      </c>
      <c r="Y21" s="97" t="s">
        <v>171</v>
      </c>
      <c r="Z21" s="154">
        <v>0</v>
      </c>
      <c r="AA21" s="154">
        <v>1026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16522402</v>
      </c>
      <c r="AJ21" s="45">
        <f t="shared" si="7"/>
        <v>1205</v>
      </c>
      <c r="AK21" s="48">
        <f t="shared" si="9"/>
        <v>218.09954751131221</v>
      </c>
      <c r="AL21" s="151">
        <v>0</v>
      </c>
      <c r="AM21" s="151">
        <v>1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1.08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78</v>
      </c>
      <c r="H22" s="150">
        <f t="shared" si="0"/>
        <v>54.929577464788736</v>
      </c>
      <c r="I22" s="150">
        <v>77</v>
      </c>
      <c r="J22" s="41" t="s">
        <v>88</v>
      </c>
      <c r="K22" s="41">
        <f t="shared" si="3"/>
        <v>53.521126760563384</v>
      </c>
      <c r="L22" s="42">
        <f t="shared" si="10"/>
        <v>54.929577464788736</v>
      </c>
      <c r="M22" s="41">
        <f t="shared" si="11"/>
        <v>56.349577464788737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97794704</v>
      </c>
      <c r="T22" s="45">
        <f t="shared" si="4"/>
        <v>6259</v>
      </c>
      <c r="U22" s="46">
        <f t="shared" si="5"/>
        <v>150.21600000000001</v>
      </c>
      <c r="V22" s="46">
        <f t="shared" si="6"/>
        <v>6.2590000000000003</v>
      </c>
      <c r="W22" s="96">
        <v>7.9</v>
      </c>
      <c r="X22" s="96">
        <f>W22</f>
        <v>7.9</v>
      </c>
      <c r="Y22" s="97" t="s">
        <v>171</v>
      </c>
      <c r="Z22" s="154">
        <v>0</v>
      </c>
      <c r="AA22" s="154">
        <v>1056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16523614</v>
      </c>
      <c r="AJ22" s="45">
        <f t="shared" si="7"/>
        <v>1212</v>
      </c>
      <c r="AK22" s="48">
        <f t="shared" si="9"/>
        <v>193.6411567343026</v>
      </c>
      <c r="AL22" s="151">
        <v>0</v>
      </c>
      <c r="AM22" s="151">
        <v>1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77</v>
      </c>
      <c r="H23" s="150">
        <f t="shared" si="0"/>
        <v>54.225352112676056</v>
      </c>
      <c r="I23" s="150">
        <v>76</v>
      </c>
      <c r="J23" s="41" t="s">
        <v>88</v>
      </c>
      <c r="K23" s="41">
        <f t="shared" si="3"/>
        <v>52.816901408450704</v>
      </c>
      <c r="L23" s="42">
        <f t="shared" si="10"/>
        <v>54.225352112676056</v>
      </c>
      <c r="M23" s="41">
        <f t="shared" si="11"/>
        <v>55.645352112676058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97800982</v>
      </c>
      <c r="T23" s="45">
        <f t="shared" si="4"/>
        <v>6278</v>
      </c>
      <c r="U23" s="46">
        <f>T23*24/1000</f>
        <v>150.672</v>
      </c>
      <c r="V23" s="46">
        <f t="shared" si="6"/>
        <v>6.2779999999999996</v>
      </c>
      <c r="W23" s="96">
        <v>7.2</v>
      </c>
      <c r="X23" s="96">
        <f t="shared" si="1"/>
        <v>7.2</v>
      </c>
      <c r="Y23" s="97" t="s">
        <v>171</v>
      </c>
      <c r="Z23" s="154">
        <v>0</v>
      </c>
      <c r="AA23" s="154">
        <v>1067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16524832</v>
      </c>
      <c r="AJ23" s="45">
        <f t="shared" si="7"/>
        <v>1218</v>
      </c>
      <c r="AK23" s="48">
        <f t="shared" si="9"/>
        <v>194.01083147499205</v>
      </c>
      <c r="AL23" s="151">
        <v>0</v>
      </c>
      <c r="AM23" s="151">
        <v>1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5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97806540</v>
      </c>
      <c r="T24" s="45">
        <f t="shared" si="4"/>
        <v>5558</v>
      </c>
      <c r="U24" s="46">
        <f>T24*24/1000</f>
        <v>133.392</v>
      </c>
      <c r="V24" s="46">
        <f t="shared" si="6"/>
        <v>5.5579999999999998</v>
      </c>
      <c r="W24" s="96">
        <v>6.5</v>
      </c>
      <c r="X24" s="96">
        <f t="shared" si="1"/>
        <v>6.5</v>
      </c>
      <c r="Y24" s="97" t="s">
        <v>171</v>
      </c>
      <c r="Z24" s="154">
        <v>0</v>
      </c>
      <c r="AA24" s="154">
        <v>1047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16526048</v>
      </c>
      <c r="AJ24" s="45">
        <f t="shared" si="7"/>
        <v>1216</v>
      </c>
      <c r="AK24" s="48">
        <f t="shared" si="9"/>
        <v>218.78373515653112</v>
      </c>
      <c r="AL24" s="151">
        <v>0</v>
      </c>
      <c r="AM24" s="151">
        <v>1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5</v>
      </c>
      <c r="G25" s="118">
        <v>75</v>
      </c>
      <c r="H25" s="150">
        <f t="shared" si="0"/>
        <v>52.816901408450704</v>
      </c>
      <c r="I25" s="150">
        <v>73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97812075</v>
      </c>
      <c r="T25" s="45">
        <f t="shared" si="4"/>
        <v>5535</v>
      </c>
      <c r="U25" s="46">
        <f t="shared" si="5"/>
        <v>132.84</v>
      </c>
      <c r="V25" s="46">
        <f t="shared" si="6"/>
        <v>5.5350000000000001</v>
      </c>
      <c r="W25" s="96">
        <v>6</v>
      </c>
      <c r="X25" s="96">
        <f t="shared" si="1"/>
        <v>6</v>
      </c>
      <c r="Y25" s="97" t="s">
        <v>171</v>
      </c>
      <c r="Z25" s="154">
        <v>0</v>
      </c>
      <c r="AA25" s="154">
        <v>1005</v>
      </c>
      <c r="AB25" s="154">
        <v>1187</v>
      </c>
      <c r="AC25" s="154">
        <v>1185</v>
      </c>
      <c r="AD25" s="154">
        <v>1187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16527253</v>
      </c>
      <c r="AJ25" s="45">
        <f t="shared" si="7"/>
        <v>1205</v>
      </c>
      <c r="AK25" s="48">
        <f t="shared" si="9"/>
        <v>217.7055103884372</v>
      </c>
      <c r="AL25" s="151">
        <v>0</v>
      </c>
      <c r="AM25" s="151">
        <v>1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0.78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5</v>
      </c>
      <c r="G26" s="118">
        <v>77</v>
      </c>
      <c r="H26" s="150">
        <f t="shared" si="0"/>
        <v>54.225352112676056</v>
      </c>
      <c r="I26" s="150">
        <v>75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97817765</v>
      </c>
      <c r="T26" s="45">
        <f t="shared" si="4"/>
        <v>5690</v>
      </c>
      <c r="U26" s="46">
        <f t="shared" si="5"/>
        <v>136.56</v>
      </c>
      <c r="V26" s="46">
        <f t="shared" si="6"/>
        <v>5.69</v>
      </c>
      <c r="W26" s="96">
        <v>5.6</v>
      </c>
      <c r="X26" s="96">
        <f t="shared" si="1"/>
        <v>5.6</v>
      </c>
      <c r="Y26" s="97" t="s">
        <v>171</v>
      </c>
      <c r="Z26" s="154">
        <v>0</v>
      </c>
      <c r="AA26" s="154">
        <v>1006</v>
      </c>
      <c r="AB26" s="154">
        <v>1187</v>
      </c>
      <c r="AC26" s="154">
        <v>1185</v>
      </c>
      <c r="AD26" s="154">
        <v>1187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16528415</v>
      </c>
      <c r="AJ26" s="45">
        <f t="shared" si="7"/>
        <v>1162</v>
      </c>
      <c r="AK26" s="48">
        <f t="shared" si="9"/>
        <v>204.21792618629172</v>
      </c>
      <c r="AL26" s="151">
        <v>0</v>
      </c>
      <c r="AM26" s="151">
        <v>1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75</v>
      </c>
      <c r="H27" s="150">
        <f t="shared" si="0"/>
        <v>52.816901408450704</v>
      </c>
      <c r="I27" s="150">
        <v>73</v>
      </c>
      <c r="J27" s="41" t="s">
        <v>88</v>
      </c>
      <c r="K27" s="41">
        <f t="shared" si="3"/>
        <v>49.295774647887328</v>
      </c>
      <c r="L27" s="42">
        <f>(G27-3)/1.42</f>
        <v>50.70422535211268</v>
      </c>
      <c r="M27" s="41">
        <f t="shared" si="12"/>
        <v>54.929577464788736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97823174</v>
      </c>
      <c r="T27" s="45">
        <f t="shared" si="4"/>
        <v>5409</v>
      </c>
      <c r="U27" s="46">
        <f t="shared" si="5"/>
        <v>129.816</v>
      </c>
      <c r="V27" s="46">
        <f t="shared" si="6"/>
        <v>5.4089999999999998</v>
      </c>
      <c r="W27" s="96">
        <v>5.2</v>
      </c>
      <c r="X27" s="96">
        <f t="shared" si="1"/>
        <v>5.2</v>
      </c>
      <c r="Y27" s="97" t="s">
        <v>171</v>
      </c>
      <c r="Z27" s="154">
        <v>0</v>
      </c>
      <c r="AA27" s="154">
        <v>1006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16529595</v>
      </c>
      <c r="AJ27" s="45">
        <f>IF(ISBLANK(AI27),"-",AI27-AI26)</f>
        <v>1180</v>
      </c>
      <c r="AK27" s="48">
        <f t="shared" si="9"/>
        <v>218.1549269735626</v>
      </c>
      <c r="AL27" s="151">
        <v>0</v>
      </c>
      <c r="AM27" s="151">
        <v>1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3</v>
      </c>
      <c r="G28" s="118">
        <v>75</v>
      </c>
      <c r="H28" s="150">
        <f t="shared" si="0"/>
        <v>52.816901408450704</v>
      </c>
      <c r="I28" s="150">
        <v>73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97828930</v>
      </c>
      <c r="T28" s="45">
        <f t="shared" si="4"/>
        <v>5756</v>
      </c>
      <c r="U28" s="46">
        <f t="shared" si="5"/>
        <v>138.14400000000001</v>
      </c>
      <c r="V28" s="46">
        <f t="shared" si="6"/>
        <v>5.7560000000000002</v>
      </c>
      <c r="W28" s="96">
        <v>4.8</v>
      </c>
      <c r="X28" s="96">
        <f t="shared" si="1"/>
        <v>4.8</v>
      </c>
      <c r="Y28" s="97" t="s">
        <v>171</v>
      </c>
      <c r="Z28" s="154">
        <v>0</v>
      </c>
      <c r="AA28" s="154">
        <v>1005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16530780</v>
      </c>
      <c r="AJ28" s="45">
        <f t="shared" si="7"/>
        <v>1185</v>
      </c>
      <c r="AK28" s="48">
        <f>AJ27/V28</f>
        <v>205.00347463516329</v>
      </c>
      <c r="AL28" s="151">
        <v>0</v>
      </c>
      <c r="AM28" s="151">
        <v>1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3</v>
      </c>
      <c r="G29" s="118">
        <v>75</v>
      </c>
      <c r="H29" s="150">
        <f t="shared" si="0"/>
        <v>52.816901408450704</v>
      </c>
      <c r="I29" s="150">
        <v>73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97834330</v>
      </c>
      <c r="T29" s="45">
        <f t="shared" si="4"/>
        <v>5400</v>
      </c>
      <c r="U29" s="46">
        <f t="shared" si="5"/>
        <v>129.6</v>
      </c>
      <c r="V29" s="46">
        <f t="shared" si="6"/>
        <v>5.4</v>
      </c>
      <c r="W29" s="96">
        <v>4.4000000000000004</v>
      </c>
      <c r="X29" s="96">
        <f t="shared" si="1"/>
        <v>4.4000000000000004</v>
      </c>
      <c r="Y29" s="97" t="s">
        <v>171</v>
      </c>
      <c r="Z29" s="154">
        <v>0</v>
      </c>
      <c r="AA29" s="154">
        <v>1006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16531925</v>
      </c>
      <c r="AJ29" s="45">
        <f t="shared" si="7"/>
        <v>1145</v>
      </c>
      <c r="AK29" s="48">
        <f>AJ28/V29</f>
        <v>219.44444444444443</v>
      </c>
      <c r="AL29" s="151">
        <v>0</v>
      </c>
      <c r="AM29" s="151">
        <v>1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0.83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2</v>
      </c>
      <c r="G30" s="118">
        <v>74</v>
      </c>
      <c r="H30" s="150">
        <f t="shared" si="0"/>
        <v>52.112676056338032</v>
      </c>
      <c r="I30" s="150">
        <v>71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97839950</v>
      </c>
      <c r="T30" s="45">
        <f t="shared" si="4"/>
        <v>5620</v>
      </c>
      <c r="U30" s="46">
        <f t="shared" si="5"/>
        <v>134.88</v>
      </c>
      <c r="V30" s="46">
        <f t="shared" si="6"/>
        <v>5.62</v>
      </c>
      <c r="W30" s="96">
        <v>3.9</v>
      </c>
      <c r="X30" s="96">
        <f t="shared" si="1"/>
        <v>3.9</v>
      </c>
      <c r="Y30" s="97" t="s">
        <v>171</v>
      </c>
      <c r="Z30" s="154">
        <v>0</v>
      </c>
      <c r="AA30" s="154">
        <v>1005</v>
      </c>
      <c r="AB30" s="154">
        <v>1187</v>
      </c>
      <c r="AC30" s="154">
        <v>1185</v>
      </c>
      <c r="AD30" s="154">
        <v>1187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16533090</v>
      </c>
      <c r="AJ30" s="45">
        <f t="shared" si="7"/>
        <v>1165</v>
      </c>
      <c r="AK30" s="48">
        <f t="shared" si="9"/>
        <v>207.29537366548041</v>
      </c>
      <c r="AL30" s="151">
        <v>0</v>
      </c>
      <c r="AM30" s="151">
        <v>1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74</v>
      </c>
      <c r="H31" s="150">
        <f t="shared" si="0"/>
        <v>52.112676056338032</v>
      </c>
      <c r="I31" s="150">
        <v>71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97844590</v>
      </c>
      <c r="T31" s="45">
        <f t="shared" si="4"/>
        <v>4640</v>
      </c>
      <c r="U31" s="46">
        <f t="shared" si="5"/>
        <v>111.36</v>
      </c>
      <c r="V31" s="46">
        <f t="shared" si="6"/>
        <v>4.6399999999999997</v>
      </c>
      <c r="W31" s="96">
        <v>3.5</v>
      </c>
      <c r="X31" s="96">
        <f t="shared" si="1"/>
        <v>3.5</v>
      </c>
      <c r="Y31" s="97" t="s">
        <v>171</v>
      </c>
      <c r="Z31" s="154">
        <v>0</v>
      </c>
      <c r="AA31" s="154">
        <v>1006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16534261</v>
      </c>
      <c r="AJ31" s="45">
        <f t="shared" si="7"/>
        <v>1171</v>
      </c>
      <c r="AK31" s="48">
        <f t="shared" si="9"/>
        <v>252.37068965517244</v>
      </c>
      <c r="AL31" s="151">
        <v>0</v>
      </c>
      <c r="AM31" s="151">
        <v>1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1</v>
      </c>
      <c r="G32" s="118">
        <v>75</v>
      </c>
      <c r="H32" s="150">
        <f t="shared" si="0"/>
        <v>52.816901408450704</v>
      </c>
      <c r="I32" s="150">
        <v>73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97849940</v>
      </c>
      <c r="T32" s="45">
        <f t="shared" si="4"/>
        <v>5350</v>
      </c>
      <c r="U32" s="46">
        <f t="shared" si="5"/>
        <v>128.4</v>
      </c>
      <c r="V32" s="46">
        <f t="shared" si="6"/>
        <v>5.35</v>
      </c>
      <c r="W32" s="96">
        <v>3.2</v>
      </c>
      <c r="X32" s="96">
        <f t="shared" si="1"/>
        <v>3.2</v>
      </c>
      <c r="Y32" s="97" t="s">
        <v>171</v>
      </c>
      <c r="Z32" s="154">
        <v>0</v>
      </c>
      <c r="AA32" s="154">
        <v>1005</v>
      </c>
      <c r="AB32" s="154">
        <v>1187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16535417</v>
      </c>
      <c r="AJ32" s="45">
        <f t="shared" si="7"/>
        <v>1156</v>
      </c>
      <c r="AK32" s="48">
        <f t="shared" si="9"/>
        <v>216.07476635514021</v>
      </c>
      <c r="AL32" s="151">
        <v>0</v>
      </c>
      <c r="AM32" s="151">
        <v>1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77</v>
      </c>
      <c r="H33" s="150">
        <f t="shared" si="0"/>
        <v>54.225352112676056</v>
      </c>
      <c r="I33" s="150">
        <v>74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97855212</v>
      </c>
      <c r="T33" s="45">
        <f t="shared" si="4"/>
        <v>5272</v>
      </c>
      <c r="U33" s="46">
        <f t="shared" si="5"/>
        <v>126.52800000000001</v>
      </c>
      <c r="V33" s="46">
        <f t="shared" si="6"/>
        <v>5.2720000000000002</v>
      </c>
      <c r="W33" s="96">
        <v>2.9</v>
      </c>
      <c r="X33" s="96">
        <f t="shared" si="1"/>
        <v>2.9</v>
      </c>
      <c r="Y33" s="97" t="s">
        <v>171</v>
      </c>
      <c r="Z33" s="154">
        <v>0</v>
      </c>
      <c r="AA33" s="154">
        <v>1006</v>
      </c>
      <c r="AB33" s="154">
        <v>1187</v>
      </c>
      <c r="AC33" s="154">
        <v>1185</v>
      </c>
      <c r="AD33" s="154">
        <v>1187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16536533</v>
      </c>
      <c r="AJ33" s="45">
        <f t="shared" si="7"/>
        <v>1116</v>
      </c>
      <c r="AK33" s="48">
        <f t="shared" si="9"/>
        <v>211.68437025796661</v>
      </c>
      <c r="AL33" s="151">
        <v>0</v>
      </c>
      <c r="AM33" s="151">
        <v>1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0.89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2</v>
      </c>
      <c r="G34" s="118">
        <v>72</v>
      </c>
      <c r="H34" s="150">
        <f t="shared" si="0"/>
        <v>50.70422535211268</v>
      </c>
      <c r="I34" s="150">
        <v>70</v>
      </c>
      <c r="J34" s="41" t="s">
        <v>88</v>
      </c>
      <c r="K34" s="41">
        <f>L34-(2/1.42)</f>
        <v>45.774647887323944</v>
      </c>
      <c r="L34" s="42">
        <f>(G34-5)/1.42</f>
        <v>47.183098591549296</v>
      </c>
      <c r="M34" s="41">
        <f t="shared" si="12"/>
        <v>51.408450704225352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97860768</v>
      </c>
      <c r="T34" s="45">
        <f t="shared" si="4"/>
        <v>5556</v>
      </c>
      <c r="U34" s="46">
        <f t="shared" si="5"/>
        <v>133.34399999999999</v>
      </c>
      <c r="V34" s="46">
        <f t="shared" si="6"/>
        <v>5.556</v>
      </c>
      <c r="W34" s="96">
        <v>3.2</v>
      </c>
      <c r="X34" s="96">
        <f t="shared" si="1"/>
        <v>3.2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16537644</v>
      </c>
      <c r="AJ34" s="45">
        <f t="shared" si="7"/>
        <v>1111</v>
      </c>
      <c r="AK34" s="48">
        <f t="shared" si="9"/>
        <v>199.96400287976962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3</v>
      </c>
      <c r="G35" s="118">
        <v>77</v>
      </c>
      <c r="H35" s="150">
        <f t="shared" si="0"/>
        <v>54.225352112676056</v>
      </c>
      <c r="I35" s="150">
        <v>75</v>
      </c>
      <c r="J35" s="41" t="s">
        <v>88</v>
      </c>
      <c r="K35" s="41">
        <f t="shared" si="3"/>
        <v>49.295774647887328</v>
      </c>
      <c r="L35" s="42">
        <f>(G35-5)/1.42</f>
        <v>50.70422535211268</v>
      </c>
      <c r="M35" s="41">
        <f t="shared" si="12"/>
        <v>54.929577464788736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97865933</v>
      </c>
      <c r="T35" s="45">
        <f t="shared" si="4"/>
        <v>5165</v>
      </c>
      <c r="U35" s="46">
        <f t="shared" si="5"/>
        <v>123.96</v>
      </c>
      <c r="V35" s="46">
        <f t="shared" si="6"/>
        <v>5.165</v>
      </c>
      <c r="W35" s="96">
        <v>4.2</v>
      </c>
      <c r="X35" s="96">
        <f t="shared" si="1"/>
        <v>4.2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1187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16538737</v>
      </c>
      <c r="AJ35" s="45">
        <f t="shared" si="7"/>
        <v>1093</v>
      </c>
      <c r="AK35" s="48">
        <f t="shared" si="9"/>
        <v>211.61665053242982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125358</v>
      </c>
      <c r="U36" s="46">
        <f t="shared" si="5"/>
        <v>3008.5920000000001</v>
      </c>
      <c r="V36" s="46">
        <f t="shared" si="6"/>
        <v>125.358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27305</v>
      </c>
      <c r="AK36" s="61">
        <f>$AJ$36/$V36</f>
        <v>217.81617447629986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0.92833333333333334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214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215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216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217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15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32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3:W3" name="Range1_16_1_1_1_1_1_1_2_2_2_2_2_2_2_2_2_2_2_2_2_2_2_2_2_2_2_2_2_2_2_1_2_2_2_2_2_2_2_2_2_2_3_2_2_2_2_2_2_2_2_2_2_1_1_1_1_2_2_1_1_1_1_1_1_1_1_1_1_1_1_1_1_3_1_2_1_1_1_1"/>
    <protectedRange sqref="B59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R5:W5" name="Range1_16_1_1_1_1_1_1_2_2_2_2_2_2_2_2_2_2_2_2_2_2_2_2_2_2_2_2_2_2_2_1_2_2_2_2_2_2_2_2_2_2_3_2_2_2_2_2_2_2_2_2_2_1_1_1_1_2_2_1_1_1_1_1_1_1_1_1_1_3_1_3_2_1_1_1_1_1_2_1_1_1_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1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346" priority="5" operator="containsText" text="N/A">
      <formula>NOT(ISERROR(SEARCH("N/A",Z12)))</formula>
    </cfRule>
    <cfRule type="cellIs" dxfId="345" priority="17" operator="equal">
      <formula>0</formula>
    </cfRule>
  </conditionalFormatting>
  <conditionalFormatting sqref="Z12:AG35">
    <cfRule type="cellIs" dxfId="344" priority="16" operator="greaterThanOrEqual">
      <formula>1185</formula>
    </cfRule>
  </conditionalFormatting>
  <conditionalFormatting sqref="Z12:AG35">
    <cfRule type="cellIs" dxfId="343" priority="15" operator="between">
      <formula>0.1</formula>
      <formula>1184</formula>
    </cfRule>
  </conditionalFormatting>
  <conditionalFormatting sqref="Z8:Z9 AT12:AT35 AL36:AQ36 AL12:AR35">
    <cfRule type="cellIs" dxfId="342" priority="14" operator="equal">
      <formula>0</formula>
    </cfRule>
  </conditionalFormatting>
  <conditionalFormatting sqref="Z8:Z9 AT12:AT35 AL36:AQ36 AL12:AR35">
    <cfRule type="cellIs" dxfId="341" priority="13" operator="greaterThan">
      <formula>1179</formula>
    </cfRule>
  </conditionalFormatting>
  <conditionalFormatting sqref="Z8:Z9 AT12:AT35 AL36:AQ36 AL12:AR35">
    <cfRule type="cellIs" dxfId="340" priority="12" operator="greaterThan">
      <formula>99</formula>
    </cfRule>
  </conditionalFormatting>
  <conditionalFormatting sqref="Z8:Z9 AT12:AT35 AL36:AQ36 AL12:AR35">
    <cfRule type="cellIs" dxfId="339" priority="11" operator="greaterThan">
      <formula>0.99</formula>
    </cfRule>
  </conditionalFormatting>
  <conditionalFormatting sqref="AD8:AD9">
    <cfRule type="cellIs" dxfId="338" priority="10" operator="equal">
      <formula>0</formula>
    </cfRule>
  </conditionalFormatting>
  <conditionalFormatting sqref="AD8:AD9">
    <cfRule type="cellIs" dxfId="337" priority="9" operator="greaterThan">
      <formula>1179</formula>
    </cfRule>
  </conditionalFormatting>
  <conditionalFormatting sqref="AD8:AD9">
    <cfRule type="cellIs" dxfId="336" priority="8" operator="greaterThan">
      <formula>99</formula>
    </cfRule>
  </conditionalFormatting>
  <conditionalFormatting sqref="AD8:AD9">
    <cfRule type="cellIs" dxfId="335" priority="7" operator="greaterThan">
      <formula>0.99</formula>
    </cfRule>
  </conditionalFormatting>
  <conditionalFormatting sqref="AK12:AK35">
    <cfRule type="cellIs" dxfId="334" priority="6" operator="greaterThan">
      <formula>$AK$8</formula>
    </cfRule>
  </conditionalFormatting>
  <conditionalFormatting sqref="AS12:AS35">
    <cfRule type="containsText" dxfId="333" priority="1" operator="containsText" text="N/A">
      <formula>NOT(ISERROR(SEARCH("N/A",AS12)))</formula>
    </cfRule>
    <cfRule type="cellIs" dxfId="332" priority="4" operator="equal">
      <formula>0</formula>
    </cfRule>
  </conditionalFormatting>
  <conditionalFormatting sqref="AS12:AS35">
    <cfRule type="cellIs" dxfId="331" priority="3" operator="greaterThanOrEqual">
      <formula>1185</formula>
    </cfRule>
  </conditionalFormatting>
  <conditionalFormatting sqref="AS12:AS35">
    <cfRule type="cellIs" dxfId="330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0" zoomScaleNormal="100" workbookViewId="0">
      <selection activeCell="B55" sqref="B55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153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148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43264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27542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12'!S35</f>
        <v>97865933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12'!AI35</f>
        <v>16538737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5</v>
      </c>
      <c r="G12" s="118">
        <v>71</v>
      </c>
      <c r="H12" s="150">
        <f t="shared" ref="H12:H35" si="0">G12/1.42</f>
        <v>50</v>
      </c>
      <c r="I12" s="150">
        <v>70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97870790</v>
      </c>
      <c r="T12" s="45">
        <f>IF(ISBLANK(S12),"-",S12-S11)</f>
        <v>4857</v>
      </c>
      <c r="U12" s="46">
        <f>T12*24/1000</f>
        <v>116.568</v>
      </c>
      <c r="V12" s="46">
        <f>T12/1000</f>
        <v>4.8570000000000002</v>
      </c>
      <c r="W12" s="96">
        <v>5.3</v>
      </c>
      <c r="X12" s="96">
        <f t="shared" ref="X12:X35" si="1">W12</f>
        <v>5.3</v>
      </c>
      <c r="Y12" s="97" t="s">
        <v>140</v>
      </c>
      <c r="Z12" s="154">
        <v>0</v>
      </c>
      <c r="AA12" s="154">
        <v>0</v>
      </c>
      <c r="AB12" s="154">
        <v>1186</v>
      </c>
      <c r="AC12" s="154">
        <v>1185</v>
      </c>
      <c r="AD12" s="154">
        <v>1188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16539859</v>
      </c>
      <c r="AJ12" s="45">
        <f>IF(ISBLANK(AI12),"-",AI12-AI11)</f>
        <v>1122</v>
      </c>
      <c r="AK12" s="48">
        <f>AJ12/V12</f>
        <v>231.00679431747992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6</v>
      </c>
      <c r="G13" s="118">
        <v>73</v>
      </c>
      <c r="H13" s="150">
        <f t="shared" si="0"/>
        <v>51.408450704225352</v>
      </c>
      <c r="I13" s="150">
        <v>71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97875851</v>
      </c>
      <c r="T13" s="45">
        <f t="shared" ref="T13:T35" si="4">IF(ISBLANK(S13),"-",S13-S12)</f>
        <v>5061</v>
      </c>
      <c r="U13" s="46">
        <f t="shared" ref="U13:U36" si="5">T13*24/1000</f>
        <v>121.464</v>
      </c>
      <c r="V13" s="46">
        <f t="shared" ref="V13:V36" si="6">T13/1000</f>
        <v>5.0609999999999999</v>
      </c>
      <c r="W13" s="96">
        <v>7</v>
      </c>
      <c r="X13" s="96">
        <f t="shared" si="1"/>
        <v>7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1187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16540915</v>
      </c>
      <c r="AJ13" s="45">
        <f t="shared" ref="AJ13:AJ35" si="7">IF(ISBLANK(AI13),"-",AI13-AI12)</f>
        <v>1056</v>
      </c>
      <c r="AK13" s="48">
        <f>AJ13/V13</f>
        <v>208.65441612329579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7</v>
      </c>
      <c r="G14" s="118">
        <v>74</v>
      </c>
      <c r="H14" s="150">
        <f t="shared" si="0"/>
        <v>52.112676056338032</v>
      </c>
      <c r="I14" s="150">
        <v>72</v>
      </c>
      <c r="J14" s="41" t="s">
        <v>88</v>
      </c>
      <c r="K14" s="41">
        <f t="shared" si="3"/>
        <v>47.183098591549296</v>
      </c>
      <c r="L14" s="42">
        <f>(G14-5)/1.42</f>
        <v>48.591549295774648</v>
      </c>
      <c r="M14" s="41">
        <f>L14+(6/1.42)</f>
        <v>52.816901408450704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97880348</v>
      </c>
      <c r="T14" s="45">
        <f>IF(ISBLANK(S14),"-",S14-S13)</f>
        <v>4497</v>
      </c>
      <c r="U14" s="46">
        <f t="shared" si="5"/>
        <v>107.928</v>
      </c>
      <c r="V14" s="46">
        <f t="shared" si="6"/>
        <v>4.4969999999999999</v>
      </c>
      <c r="W14" s="96">
        <v>8.1999999999999993</v>
      </c>
      <c r="X14" s="96">
        <f t="shared" si="1"/>
        <v>8.1999999999999993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1187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16542094</v>
      </c>
      <c r="AJ14" s="45">
        <f t="shared" si="7"/>
        <v>1179</v>
      </c>
      <c r="AK14" s="48">
        <f t="shared" ref="AK14:AK35" si="9">AJ14/V14</f>
        <v>262.17478318879256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8</v>
      </c>
      <c r="G15" s="118">
        <v>81</v>
      </c>
      <c r="H15" s="150">
        <f t="shared" si="0"/>
        <v>57.04225352112676</v>
      </c>
      <c r="I15" s="150">
        <v>78</v>
      </c>
      <c r="J15" s="41" t="s">
        <v>88</v>
      </c>
      <c r="K15" s="41">
        <f t="shared" si="3"/>
        <v>52.112676056338032</v>
      </c>
      <c r="L15" s="42">
        <f>(G15-5)/1.42</f>
        <v>53.521126760563384</v>
      </c>
      <c r="M15" s="41">
        <f>L15+(6/1.42)</f>
        <v>57.74647887323944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97885280</v>
      </c>
      <c r="T15" s="45">
        <f t="shared" si="4"/>
        <v>4932</v>
      </c>
      <c r="U15" s="46">
        <f t="shared" si="5"/>
        <v>118.36799999999999</v>
      </c>
      <c r="V15" s="46">
        <f t="shared" si="6"/>
        <v>4.9320000000000004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1166</v>
      </c>
      <c r="AC15" s="154">
        <v>1185</v>
      </c>
      <c r="AD15" s="154">
        <v>1147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16543191</v>
      </c>
      <c r="AJ15" s="45">
        <f t="shared" si="7"/>
        <v>1097</v>
      </c>
      <c r="AK15" s="48">
        <f t="shared" si="9"/>
        <v>222.42497972424977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9</v>
      </c>
      <c r="G16" s="118">
        <v>80</v>
      </c>
      <c r="H16" s="150">
        <f t="shared" si="0"/>
        <v>56.338028169014088</v>
      </c>
      <c r="I16" s="150">
        <v>78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97889487</v>
      </c>
      <c r="T16" s="45">
        <f t="shared" si="4"/>
        <v>4207</v>
      </c>
      <c r="U16" s="46">
        <f t="shared" si="5"/>
        <v>100.968</v>
      </c>
      <c r="V16" s="46">
        <f t="shared" si="6"/>
        <v>4.2069999999999999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1170</v>
      </c>
      <c r="AC16" s="154">
        <v>1185</v>
      </c>
      <c r="AD16" s="154">
        <v>1147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16544215</v>
      </c>
      <c r="AJ16" s="45">
        <f t="shared" si="7"/>
        <v>1024</v>
      </c>
      <c r="AK16" s="48">
        <f t="shared" si="9"/>
        <v>243.40385072498219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9</v>
      </c>
      <c r="G17" s="118">
        <v>78</v>
      </c>
      <c r="H17" s="150">
        <f t="shared" si="0"/>
        <v>54.929577464788736</v>
      </c>
      <c r="I17" s="150">
        <v>78</v>
      </c>
      <c r="J17" s="41" t="s">
        <v>88</v>
      </c>
      <c r="K17" s="41">
        <f t="shared" si="3"/>
        <v>53.521126760563384</v>
      </c>
      <c r="L17" s="42">
        <f t="shared" ref="L17:L26" si="10">G17/1.42</f>
        <v>54.929577464788736</v>
      </c>
      <c r="M17" s="41">
        <f>L17+1.42</f>
        <v>56.349577464788737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97894569</v>
      </c>
      <c r="T17" s="45">
        <f t="shared" si="4"/>
        <v>5082</v>
      </c>
      <c r="U17" s="46">
        <f t="shared" si="5"/>
        <v>121.968</v>
      </c>
      <c r="V17" s="46">
        <f t="shared" si="6"/>
        <v>5.0819999999999999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1187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16545377</v>
      </c>
      <c r="AJ17" s="45">
        <f t="shared" si="7"/>
        <v>1162</v>
      </c>
      <c r="AK17" s="48">
        <f t="shared" si="9"/>
        <v>228.65013774104685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0.91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9</v>
      </c>
      <c r="G18" s="118">
        <v>76</v>
      </c>
      <c r="H18" s="150">
        <f t="shared" si="0"/>
        <v>53.521126760563384</v>
      </c>
      <c r="I18" s="150">
        <v>75</v>
      </c>
      <c r="J18" s="41" t="s">
        <v>88</v>
      </c>
      <c r="K18" s="41">
        <f t="shared" si="3"/>
        <v>52.112676056338032</v>
      </c>
      <c r="L18" s="42">
        <f t="shared" si="10"/>
        <v>53.521126760563384</v>
      </c>
      <c r="M18" s="41">
        <f>L18+1.42</f>
        <v>54.941126760563385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97899615</v>
      </c>
      <c r="T18" s="45">
        <f t="shared" si="4"/>
        <v>5046</v>
      </c>
      <c r="U18" s="46">
        <f t="shared" si="5"/>
        <v>121.104</v>
      </c>
      <c r="V18" s="46">
        <f t="shared" si="6"/>
        <v>5.0460000000000003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1187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16546455</v>
      </c>
      <c r="AJ18" s="45">
        <f t="shared" si="7"/>
        <v>1078</v>
      </c>
      <c r="AK18" s="48">
        <f t="shared" si="9"/>
        <v>213.63456202933014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8</v>
      </c>
      <c r="G19" s="118">
        <v>79</v>
      </c>
      <c r="H19" s="150">
        <f t="shared" si="0"/>
        <v>55.633802816901408</v>
      </c>
      <c r="I19" s="150">
        <v>78</v>
      </c>
      <c r="J19" s="41" t="s">
        <v>88</v>
      </c>
      <c r="K19" s="41">
        <f t="shared" si="3"/>
        <v>54.225352112676056</v>
      </c>
      <c r="L19" s="42">
        <f t="shared" si="10"/>
        <v>55.633802816901408</v>
      </c>
      <c r="M19" s="41">
        <f t="shared" ref="M19:M23" si="11">L19+1.42</f>
        <v>57.05380281690141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97904547</v>
      </c>
      <c r="T19" s="45">
        <f t="shared" si="4"/>
        <v>4932</v>
      </c>
      <c r="U19" s="46">
        <f>T19*24/1000</f>
        <v>118.36799999999999</v>
      </c>
      <c r="V19" s="46">
        <f t="shared" si="6"/>
        <v>4.9320000000000004</v>
      </c>
      <c r="W19" s="96">
        <v>9.1</v>
      </c>
      <c r="X19" s="96">
        <f t="shared" si="1"/>
        <v>9.1</v>
      </c>
      <c r="Y19" s="97" t="s">
        <v>171</v>
      </c>
      <c r="Z19" s="154">
        <v>1016</v>
      </c>
      <c r="AA19" s="154">
        <v>0</v>
      </c>
      <c r="AB19" s="154">
        <v>1187</v>
      </c>
      <c r="AC19" s="154">
        <v>1185</v>
      </c>
      <c r="AD19" s="154">
        <v>1187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16547645</v>
      </c>
      <c r="AJ19" s="45">
        <f t="shared" si="7"/>
        <v>1190</v>
      </c>
      <c r="AK19" s="48">
        <f t="shared" si="9"/>
        <v>241.28142741281425</v>
      </c>
      <c r="AL19" s="151">
        <v>1</v>
      </c>
      <c r="AM19" s="151">
        <v>0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79</v>
      </c>
      <c r="H20" s="150">
        <f t="shared" si="0"/>
        <v>55.633802816901408</v>
      </c>
      <c r="I20" s="150">
        <v>78</v>
      </c>
      <c r="J20" s="41" t="s">
        <v>88</v>
      </c>
      <c r="K20" s="41">
        <f t="shared" si="3"/>
        <v>54.225352112676056</v>
      </c>
      <c r="L20" s="42">
        <f t="shared" si="10"/>
        <v>55.633802816901408</v>
      </c>
      <c r="M20" s="41">
        <f t="shared" si="11"/>
        <v>57.05380281690141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97910375</v>
      </c>
      <c r="T20" s="45">
        <f t="shared" si="4"/>
        <v>5828</v>
      </c>
      <c r="U20" s="46">
        <f t="shared" si="5"/>
        <v>139.87200000000001</v>
      </c>
      <c r="V20" s="46">
        <f t="shared" si="6"/>
        <v>5.8280000000000003</v>
      </c>
      <c r="W20" s="96">
        <v>8.5</v>
      </c>
      <c r="X20" s="96">
        <f t="shared" si="1"/>
        <v>8.5</v>
      </c>
      <c r="Y20" s="97" t="s">
        <v>171</v>
      </c>
      <c r="Z20" s="154">
        <v>1047</v>
      </c>
      <c r="AA20" s="154">
        <v>0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16548835</v>
      </c>
      <c r="AJ20" s="45">
        <f t="shared" si="7"/>
        <v>1190</v>
      </c>
      <c r="AK20" s="48">
        <f t="shared" si="9"/>
        <v>204.18668496911462</v>
      </c>
      <c r="AL20" s="151">
        <v>1</v>
      </c>
      <c r="AM20" s="151">
        <v>0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7</v>
      </c>
      <c r="G21" s="118">
        <v>79</v>
      </c>
      <c r="H21" s="150">
        <f t="shared" si="0"/>
        <v>55.633802816901408</v>
      </c>
      <c r="I21" s="150">
        <v>78</v>
      </c>
      <c r="J21" s="41" t="s">
        <v>88</v>
      </c>
      <c r="K21" s="41">
        <f t="shared" si="3"/>
        <v>54.225352112676056</v>
      </c>
      <c r="L21" s="42">
        <f t="shared" si="10"/>
        <v>55.633802816901408</v>
      </c>
      <c r="M21" s="41">
        <f t="shared" si="11"/>
        <v>57.05380281690141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97916227</v>
      </c>
      <c r="T21" s="45">
        <f t="shared" si="4"/>
        <v>5852</v>
      </c>
      <c r="U21" s="46">
        <f t="shared" si="5"/>
        <v>140.44800000000001</v>
      </c>
      <c r="V21" s="46">
        <f t="shared" si="6"/>
        <v>5.8520000000000003</v>
      </c>
      <c r="W21" s="96">
        <v>7.9</v>
      </c>
      <c r="X21" s="96">
        <f t="shared" si="1"/>
        <v>7.9</v>
      </c>
      <c r="Y21" s="97" t="s">
        <v>171</v>
      </c>
      <c r="Z21" s="154">
        <v>1047</v>
      </c>
      <c r="AA21" s="154">
        <v>0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16550044</v>
      </c>
      <c r="AJ21" s="45">
        <f t="shared" si="7"/>
        <v>1209</v>
      </c>
      <c r="AK21" s="48">
        <f t="shared" si="9"/>
        <v>206.59603554340396</v>
      </c>
      <c r="AL21" s="151">
        <v>1</v>
      </c>
      <c r="AM21" s="151">
        <v>0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1.02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78</v>
      </c>
      <c r="H22" s="150">
        <f t="shared" si="0"/>
        <v>54.929577464788736</v>
      </c>
      <c r="I22" s="150">
        <v>77</v>
      </c>
      <c r="J22" s="41" t="s">
        <v>88</v>
      </c>
      <c r="K22" s="41">
        <f t="shared" si="3"/>
        <v>53.521126760563384</v>
      </c>
      <c r="L22" s="42">
        <f t="shared" si="10"/>
        <v>54.929577464788736</v>
      </c>
      <c r="M22" s="41">
        <f t="shared" si="11"/>
        <v>56.349577464788737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97922482</v>
      </c>
      <c r="T22" s="45">
        <f t="shared" si="4"/>
        <v>6255</v>
      </c>
      <c r="U22" s="46">
        <f t="shared" si="5"/>
        <v>150.12</v>
      </c>
      <c r="V22" s="46">
        <f t="shared" si="6"/>
        <v>6.2549999999999999</v>
      </c>
      <c r="W22" s="96">
        <v>7.3</v>
      </c>
      <c r="X22" s="96">
        <f>W22</f>
        <v>7.3</v>
      </c>
      <c r="Y22" s="97" t="s">
        <v>171</v>
      </c>
      <c r="Z22" s="154">
        <v>1046</v>
      </c>
      <c r="AA22" s="154">
        <v>0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16551249</v>
      </c>
      <c r="AJ22" s="45">
        <f t="shared" si="7"/>
        <v>1205</v>
      </c>
      <c r="AK22" s="48">
        <f t="shared" si="9"/>
        <v>192.6458832933653</v>
      </c>
      <c r="AL22" s="151">
        <v>1</v>
      </c>
      <c r="AM22" s="151">
        <v>0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77</v>
      </c>
      <c r="H23" s="150">
        <f t="shared" si="0"/>
        <v>54.225352112676056</v>
      </c>
      <c r="I23" s="150">
        <v>76</v>
      </c>
      <c r="J23" s="41" t="s">
        <v>88</v>
      </c>
      <c r="K23" s="41">
        <f t="shared" si="3"/>
        <v>52.816901408450704</v>
      </c>
      <c r="L23" s="42">
        <f t="shared" si="10"/>
        <v>54.225352112676056</v>
      </c>
      <c r="M23" s="41">
        <f t="shared" si="11"/>
        <v>55.645352112676058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97927735</v>
      </c>
      <c r="T23" s="45">
        <f t="shared" si="4"/>
        <v>5253</v>
      </c>
      <c r="U23" s="46">
        <f>T23*24/1000</f>
        <v>126.072</v>
      </c>
      <c r="V23" s="46">
        <f t="shared" si="6"/>
        <v>5.2530000000000001</v>
      </c>
      <c r="W23" s="96">
        <v>6.8</v>
      </c>
      <c r="X23" s="96">
        <f t="shared" si="1"/>
        <v>6.8</v>
      </c>
      <c r="Y23" s="97" t="s">
        <v>171</v>
      </c>
      <c r="Z23" s="154">
        <v>1016</v>
      </c>
      <c r="AA23" s="154">
        <v>0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16552449</v>
      </c>
      <c r="AJ23" s="45">
        <f t="shared" si="7"/>
        <v>1200</v>
      </c>
      <c r="AK23" s="48">
        <f t="shared" si="9"/>
        <v>228.44089091947458</v>
      </c>
      <c r="AL23" s="151">
        <v>1</v>
      </c>
      <c r="AM23" s="151">
        <v>0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97932827</v>
      </c>
      <c r="T24" s="45">
        <f t="shared" si="4"/>
        <v>5092</v>
      </c>
      <c r="U24" s="46">
        <f>T24*24/1000</f>
        <v>122.208</v>
      </c>
      <c r="V24" s="46">
        <f t="shared" si="6"/>
        <v>5.0919999999999996</v>
      </c>
      <c r="W24" s="96">
        <v>6.3</v>
      </c>
      <c r="X24" s="96">
        <f t="shared" si="1"/>
        <v>6.3</v>
      </c>
      <c r="Y24" s="97" t="s">
        <v>171</v>
      </c>
      <c r="Z24" s="154">
        <v>1015</v>
      </c>
      <c r="AA24" s="154">
        <v>0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16553620</v>
      </c>
      <c r="AJ24" s="45">
        <f t="shared" si="7"/>
        <v>1171</v>
      </c>
      <c r="AK24" s="48">
        <f t="shared" si="9"/>
        <v>229.96857816182248</v>
      </c>
      <c r="AL24" s="151">
        <v>1</v>
      </c>
      <c r="AM24" s="151">
        <v>0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76</v>
      </c>
      <c r="H25" s="150">
        <f t="shared" si="0"/>
        <v>53.521126760563384</v>
      </c>
      <c r="I25" s="150">
        <v>74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97938320</v>
      </c>
      <c r="T25" s="45">
        <f t="shared" si="4"/>
        <v>5493</v>
      </c>
      <c r="U25" s="46">
        <f t="shared" si="5"/>
        <v>131.83199999999999</v>
      </c>
      <c r="V25" s="46">
        <f t="shared" si="6"/>
        <v>5.4930000000000003</v>
      </c>
      <c r="W25" s="96">
        <v>5.8</v>
      </c>
      <c r="X25" s="96">
        <f t="shared" si="1"/>
        <v>5.8</v>
      </c>
      <c r="Y25" s="97" t="s">
        <v>171</v>
      </c>
      <c r="Z25" s="154">
        <v>1005</v>
      </c>
      <c r="AA25" s="154">
        <v>0</v>
      </c>
      <c r="AB25" s="154">
        <v>1187</v>
      </c>
      <c r="AC25" s="154">
        <v>1185</v>
      </c>
      <c r="AD25" s="154">
        <v>1187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16554814</v>
      </c>
      <c r="AJ25" s="45">
        <f t="shared" si="7"/>
        <v>1194</v>
      </c>
      <c r="AK25" s="48">
        <f t="shared" si="9"/>
        <v>217.36755871108682</v>
      </c>
      <c r="AL25" s="151">
        <v>1</v>
      </c>
      <c r="AM25" s="151">
        <v>0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0.81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76</v>
      </c>
      <c r="H26" s="150">
        <f t="shared" si="0"/>
        <v>53.521126760563384</v>
      </c>
      <c r="I26" s="150">
        <v>74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97943840</v>
      </c>
      <c r="T26" s="45">
        <f t="shared" si="4"/>
        <v>5520</v>
      </c>
      <c r="U26" s="46">
        <f t="shared" si="5"/>
        <v>132.47999999999999</v>
      </c>
      <c r="V26" s="46">
        <f t="shared" si="6"/>
        <v>5.52</v>
      </c>
      <c r="W26" s="96">
        <v>5.5</v>
      </c>
      <c r="X26" s="96">
        <f t="shared" si="1"/>
        <v>5.5</v>
      </c>
      <c r="Y26" s="97" t="s">
        <v>171</v>
      </c>
      <c r="Z26" s="154">
        <v>1006</v>
      </c>
      <c r="AA26" s="154">
        <v>0</v>
      </c>
      <c r="AB26" s="154">
        <v>1187</v>
      </c>
      <c r="AC26" s="154">
        <v>1185</v>
      </c>
      <c r="AD26" s="154">
        <v>1187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16555980</v>
      </c>
      <c r="AJ26" s="45">
        <f t="shared" si="7"/>
        <v>1166</v>
      </c>
      <c r="AK26" s="48">
        <f t="shared" si="9"/>
        <v>211.23188405797103</v>
      </c>
      <c r="AL26" s="151">
        <v>1</v>
      </c>
      <c r="AM26" s="151">
        <v>0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76</v>
      </c>
      <c r="H27" s="150">
        <f t="shared" si="0"/>
        <v>53.521126760563384</v>
      </c>
      <c r="I27" s="150">
        <v>74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97949040</v>
      </c>
      <c r="T27" s="45">
        <f t="shared" si="4"/>
        <v>5200</v>
      </c>
      <c r="U27" s="46">
        <f t="shared" si="5"/>
        <v>124.8</v>
      </c>
      <c r="V27" s="46">
        <f t="shared" si="6"/>
        <v>5.2</v>
      </c>
      <c r="W27" s="96">
        <v>5.2</v>
      </c>
      <c r="X27" s="96">
        <f t="shared" si="1"/>
        <v>5.2</v>
      </c>
      <c r="Y27" s="97" t="s">
        <v>171</v>
      </c>
      <c r="Z27" s="154">
        <v>1006</v>
      </c>
      <c r="AA27" s="154">
        <v>0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16557123</v>
      </c>
      <c r="AJ27" s="45">
        <f>IF(ISBLANK(AI27),"-",AI27-AI26)</f>
        <v>1143</v>
      </c>
      <c r="AK27" s="48">
        <f t="shared" si="9"/>
        <v>219.80769230769229</v>
      </c>
      <c r="AL27" s="151">
        <v>1</v>
      </c>
      <c r="AM27" s="151">
        <v>0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3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97954765</v>
      </c>
      <c r="T28" s="45">
        <f t="shared" si="4"/>
        <v>5725</v>
      </c>
      <c r="U28" s="46">
        <f t="shared" si="5"/>
        <v>137.4</v>
      </c>
      <c r="V28" s="46">
        <f t="shared" si="6"/>
        <v>5.7249999999999996</v>
      </c>
      <c r="W28" s="96">
        <v>4.8</v>
      </c>
      <c r="X28" s="96">
        <f t="shared" si="1"/>
        <v>4.8</v>
      </c>
      <c r="Y28" s="97" t="s">
        <v>171</v>
      </c>
      <c r="Z28" s="154">
        <v>1005</v>
      </c>
      <c r="AA28" s="154">
        <v>0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16558294</v>
      </c>
      <c r="AJ28" s="45">
        <f t="shared" si="7"/>
        <v>1171</v>
      </c>
      <c r="AK28" s="48">
        <f>AJ27/V28</f>
        <v>199.65065502183407</v>
      </c>
      <c r="AL28" s="151">
        <v>1</v>
      </c>
      <c r="AM28" s="151">
        <v>0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1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97960540</v>
      </c>
      <c r="T29" s="45">
        <f t="shared" si="4"/>
        <v>5775</v>
      </c>
      <c r="U29" s="46">
        <f t="shared" si="5"/>
        <v>138.6</v>
      </c>
      <c r="V29" s="46">
        <f t="shared" si="6"/>
        <v>5.7750000000000004</v>
      </c>
      <c r="W29" s="96">
        <v>4.4000000000000004</v>
      </c>
      <c r="X29" s="96">
        <f t="shared" si="1"/>
        <v>4.4000000000000004</v>
      </c>
      <c r="Y29" s="97" t="s">
        <v>171</v>
      </c>
      <c r="Z29" s="154">
        <v>1005</v>
      </c>
      <c r="AA29" s="154">
        <v>0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16559493</v>
      </c>
      <c r="AJ29" s="45">
        <f t="shared" si="7"/>
        <v>1199</v>
      </c>
      <c r="AK29" s="48">
        <f>AJ28/V29</f>
        <v>202.77056277056275</v>
      </c>
      <c r="AL29" s="151">
        <v>1</v>
      </c>
      <c r="AM29" s="151">
        <v>0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0.7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0</v>
      </c>
      <c r="G30" s="118">
        <v>74</v>
      </c>
      <c r="H30" s="150">
        <f t="shared" si="0"/>
        <v>52.112676056338032</v>
      </c>
      <c r="I30" s="150">
        <v>70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97965920</v>
      </c>
      <c r="T30" s="45">
        <f t="shared" si="4"/>
        <v>5380</v>
      </c>
      <c r="U30" s="46">
        <f t="shared" si="5"/>
        <v>129.12</v>
      </c>
      <c r="V30" s="46">
        <f t="shared" si="6"/>
        <v>5.38</v>
      </c>
      <c r="W30" s="96">
        <v>4</v>
      </c>
      <c r="X30" s="96">
        <f t="shared" si="1"/>
        <v>4</v>
      </c>
      <c r="Y30" s="97" t="s">
        <v>171</v>
      </c>
      <c r="Z30" s="154">
        <v>1006</v>
      </c>
      <c r="AA30" s="154">
        <v>0</v>
      </c>
      <c r="AB30" s="154">
        <v>1187</v>
      </c>
      <c r="AC30" s="154">
        <v>1185</v>
      </c>
      <c r="AD30" s="154">
        <v>1187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16560614</v>
      </c>
      <c r="AJ30" s="45">
        <f t="shared" si="7"/>
        <v>1121</v>
      </c>
      <c r="AK30" s="48">
        <f t="shared" si="9"/>
        <v>208.36431226765799</v>
      </c>
      <c r="AL30" s="151">
        <v>1</v>
      </c>
      <c r="AM30" s="151">
        <v>0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0</v>
      </c>
      <c r="G31" s="118">
        <v>74</v>
      </c>
      <c r="H31" s="150">
        <f t="shared" si="0"/>
        <v>52.112676056338032</v>
      </c>
      <c r="I31" s="150">
        <v>70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97971206</v>
      </c>
      <c r="T31" s="45">
        <f t="shared" si="4"/>
        <v>5286</v>
      </c>
      <c r="U31" s="46">
        <f t="shared" si="5"/>
        <v>126.864</v>
      </c>
      <c r="V31" s="46">
        <f t="shared" si="6"/>
        <v>5.2859999999999996</v>
      </c>
      <c r="W31" s="96">
        <v>3.6</v>
      </c>
      <c r="X31" s="96">
        <f t="shared" si="1"/>
        <v>3.6</v>
      </c>
      <c r="Y31" s="97" t="s">
        <v>171</v>
      </c>
      <c r="Z31" s="154">
        <v>1006</v>
      </c>
      <c r="AA31" s="154">
        <v>0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16561770</v>
      </c>
      <c r="AJ31" s="45">
        <f t="shared" si="7"/>
        <v>1156</v>
      </c>
      <c r="AK31" s="48">
        <f t="shared" si="9"/>
        <v>218.69088157396899</v>
      </c>
      <c r="AL31" s="151">
        <v>1</v>
      </c>
      <c r="AM31" s="151">
        <v>0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74</v>
      </c>
      <c r="H32" s="150">
        <f t="shared" si="0"/>
        <v>52.112676056338032</v>
      </c>
      <c r="I32" s="150">
        <v>70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97976570</v>
      </c>
      <c r="T32" s="45">
        <f t="shared" si="4"/>
        <v>5364</v>
      </c>
      <c r="U32" s="46">
        <f t="shared" si="5"/>
        <v>128.73599999999999</v>
      </c>
      <c r="V32" s="46">
        <f t="shared" si="6"/>
        <v>5.3639999999999999</v>
      </c>
      <c r="W32" s="96">
        <v>3.3</v>
      </c>
      <c r="X32" s="96">
        <f t="shared" si="1"/>
        <v>3.3</v>
      </c>
      <c r="Y32" s="97" t="s">
        <v>171</v>
      </c>
      <c r="Z32" s="154">
        <v>1006</v>
      </c>
      <c r="AA32" s="154">
        <v>0</v>
      </c>
      <c r="AB32" s="154">
        <v>1187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16562924</v>
      </c>
      <c r="AJ32" s="45">
        <f t="shared" si="7"/>
        <v>1154</v>
      </c>
      <c r="AK32" s="48">
        <f t="shared" si="9"/>
        <v>215.13795674869502</v>
      </c>
      <c r="AL32" s="151">
        <v>1</v>
      </c>
      <c r="AM32" s="151">
        <v>0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76</v>
      </c>
      <c r="H33" s="150">
        <f t="shared" si="0"/>
        <v>53.521126760563384</v>
      </c>
      <c r="I33" s="150">
        <v>73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97981987</v>
      </c>
      <c r="T33" s="45">
        <f t="shared" si="4"/>
        <v>5417</v>
      </c>
      <c r="U33" s="46">
        <f t="shared" si="5"/>
        <v>130.00800000000001</v>
      </c>
      <c r="V33" s="46">
        <f t="shared" si="6"/>
        <v>5.4169999999999998</v>
      </c>
      <c r="W33" s="96">
        <v>3</v>
      </c>
      <c r="X33" s="96">
        <f t="shared" si="1"/>
        <v>3</v>
      </c>
      <c r="Y33" s="97" t="s">
        <v>171</v>
      </c>
      <c r="Z33" s="154">
        <v>1004</v>
      </c>
      <c r="AA33" s="154">
        <v>0</v>
      </c>
      <c r="AB33" s="154">
        <v>1187</v>
      </c>
      <c r="AC33" s="154">
        <v>1185</v>
      </c>
      <c r="AD33" s="154">
        <v>1187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16564062</v>
      </c>
      <c r="AJ33" s="45">
        <f t="shared" si="7"/>
        <v>1138</v>
      </c>
      <c r="AK33" s="48">
        <f t="shared" si="9"/>
        <v>210.07937973047814</v>
      </c>
      <c r="AL33" s="151">
        <v>1</v>
      </c>
      <c r="AM33" s="151">
        <v>0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1.05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2</v>
      </c>
      <c r="G34" s="118">
        <v>72</v>
      </c>
      <c r="H34" s="150">
        <f t="shared" si="0"/>
        <v>50.70422535211268</v>
      </c>
      <c r="I34" s="150">
        <v>70</v>
      </c>
      <c r="J34" s="41" t="s">
        <v>88</v>
      </c>
      <c r="K34" s="41">
        <f>L34-(2/1.42)</f>
        <v>45.774647887323944</v>
      </c>
      <c r="L34" s="42">
        <f>(G34-5)/1.42</f>
        <v>47.183098591549296</v>
      </c>
      <c r="M34" s="41">
        <f t="shared" si="12"/>
        <v>51.408450704225352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97987340</v>
      </c>
      <c r="T34" s="45">
        <f t="shared" si="4"/>
        <v>5353</v>
      </c>
      <c r="U34" s="46">
        <f t="shared" si="5"/>
        <v>128.47200000000001</v>
      </c>
      <c r="V34" s="46">
        <f t="shared" si="6"/>
        <v>5.3529999999999998</v>
      </c>
      <c r="W34" s="96">
        <v>3.6</v>
      </c>
      <c r="X34" s="96">
        <f t="shared" si="1"/>
        <v>3.6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16565170</v>
      </c>
      <c r="AJ34" s="45">
        <f t="shared" si="7"/>
        <v>1108</v>
      </c>
      <c r="AK34" s="48">
        <f t="shared" si="9"/>
        <v>206.98673640949002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3</v>
      </c>
      <c r="G35" s="118">
        <v>75</v>
      </c>
      <c r="H35" s="150">
        <f t="shared" si="0"/>
        <v>52.816901408450704</v>
      </c>
      <c r="I35" s="150">
        <v>72</v>
      </c>
      <c r="J35" s="41" t="s">
        <v>88</v>
      </c>
      <c r="K35" s="41">
        <f t="shared" si="3"/>
        <v>47.887323943661976</v>
      </c>
      <c r="L35" s="42">
        <f>(G35-5)/1.42</f>
        <v>49.295774647887328</v>
      </c>
      <c r="M35" s="41">
        <f t="shared" si="12"/>
        <v>53.521126760563384</v>
      </c>
      <c r="N35" s="43">
        <v>14</v>
      </c>
      <c r="O35" s="44" t="s">
        <v>116</v>
      </c>
      <c r="P35" s="58">
        <v>11.5</v>
      </c>
      <c r="Q35" s="153">
        <v>137</v>
      </c>
      <c r="R35" s="153"/>
      <c r="S35" s="153">
        <v>97992615</v>
      </c>
      <c r="T35" s="45">
        <f t="shared" si="4"/>
        <v>5275</v>
      </c>
      <c r="U35" s="46">
        <f t="shared" si="5"/>
        <v>126.6</v>
      </c>
      <c r="V35" s="46">
        <f t="shared" si="6"/>
        <v>5.2750000000000004</v>
      </c>
      <c r="W35" s="96">
        <v>4.5</v>
      </c>
      <c r="X35" s="96">
        <f t="shared" si="1"/>
        <v>4.5</v>
      </c>
      <c r="Y35" s="97" t="s">
        <v>140</v>
      </c>
      <c r="Z35" s="154">
        <v>0</v>
      </c>
      <c r="AA35" s="154">
        <v>0</v>
      </c>
      <c r="AB35" s="154">
        <v>1188</v>
      </c>
      <c r="AC35" s="154">
        <v>1185</v>
      </c>
      <c r="AD35" s="154">
        <v>1187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16566279</v>
      </c>
      <c r="AJ35" s="45">
        <f t="shared" si="7"/>
        <v>1109</v>
      </c>
      <c r="AK35" s="48">
        <f t="shared" si="9"/>
        <v>210.23696682464453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126682</v>
      </c>
      <c r="U36" s="46">
        <f t="shared" si="5"/>
        <v>3040.3679999999999</v>
      </c>
      <c r="V36" s="46">
        <f t="shared" si="6"/>
        <v>126.682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27542</v>
      </c>
      <c r="AK36" s="61">
        <f>$AJ$36/$V36</f>
        <v>217.41052398920129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0.91166666666666663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204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183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218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219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15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32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B59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R3:W3" name="Range1_16_1_1_1_1_1_1_2_2_2_2_2_2_2_2_2_2_2_2_2_2_2_2_2_2_2_2_2_2_2_1_2_2_2_2_2_2_2_2_2_2_3_2_2_2_2_2_2_2_2_2_2_1_1_1_1_2_2_1_1_1_1_1_1_1_1_1_1_1_1_1_1_3_1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R5:W5" name="Range1_16_1_1_1_1_1_1_2_2_2_2_2_2_2_2_2_2_2_2_2_2_2_2_2_2_2_2_2_2_2_1_2_2_2_2_2_2_2_2_2_2_3_2_2_2_2_2_2_2_2_2_2_1_1_1_1_2_2_1_1_1_1_1_1_1_1_1_1_3_1_3_2_1_1_1_1_1_2_1_1_1_1_1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329" priority="5" operator="containsText" text="N/A">
      <formula>NOT(ISERROR(SEARCH("N/A",Z12)))</formula>
    </cfRule>
    <cfRule type="cellIs" dxfId="328" priority="17" operator="equal">
      <formula>0</formula>
    </cfRule>
  </conditionalFormatting>
  <conditionalFormatting sqref="Z12:AG35">
    <cfRule type="cellIs" dxfId="327" priority="16" operator="greaterThanOrEqual">
      <formula>1185</formula>
    </cfRule>
  </conditionalFormatting>
  <conditionalFormatting sqref="Z12:AG35">
    <cfRule type="cellIs" dxfId="326" priority="15" operator="between">
      <formula>0.1</formula>
      <formula>1184</formula>
    </cfRule>
  </conditionalFormatting>
  <conditionalFormatting sqref="Z8:Z9 AT12:AT35 AL36:AQ36 AL12:AR35">
    <cfRule type="cellIs" dxfId="325" priority="14" operator="equal">
      <formula>0</formula>
    </cfRule>
  </conditionalFormatting>
  <conditionalFormatting sqref="Z8:Z9 AT12:AT35 AL36:AQ36 AL12:AR35">
    <cfRule type="cellIs" dxfId="324" priority="13" operator="greaterThan">
      <formula>1179</formula>
    </cfRule>
  </conditionalFormatting>
  <conditionalFormatting sqref="Z8:Z9 AT12:AT35 AL36:AQ36 AL12:AR35">
    <cfRule type="cellIs" dxfId="323" priority="12" operator="greaterThan">
      <formula>99</formula>
    </cfRule>
  </conditionalFormatting>
  <conditionalFormatting sqref="Z8:Z9 AT12:AT35 AL36:AQ36 AL12:AR35">
    <cfRule type="cellIs" dxfId="322" priority="11" operator="greaterThan">
      <formula>0.99</formula>
    </cfRule>
  </conditionalFormatting>
  <conditionalFormatting sqref="AD8:AD9">
    <cfRule type="cellIs" dxfId="321" priority="10" operator="equal">
      <formula>0</formula>
    </cfRule>
  </conditionalFormatting>
  <conditionalFormatting sqref="AD8:AD9">
    <cfRule type="cellIs" dxfId="320" priority="9" operator="greaterThan">
      <formula>1179</formula>
    </cfRule>
  </conditionalFormatting>
  <conditionalFormatting sqref="AD8:AD9">
    <cfRule type="cellIs" dxfId="319" priority="8" operator="greaterThan">
      <formula>99</formula>
    </cfRule>
  </conditionalFormatting>
  <conditionalFormatting sqref="AD8:AD9">
    <cfRule type="cellIs" dxfId="318" priority="7" operator="greaterThan">
      <formula>0.99</formula>
    </cfRule>
  </conditionalFormatting>
  <conditionalFormatting sqref="AK12:AK35">
    <cfRule type="cellIs" dxfId="317" priority="6" operator="greaterThan">
      <formula>$AK$8</formula>
    </cfRule>
  </conditionalFormatting>
  <conditionalFormatting sqref="AS12:AS35">
    <cfRule type="containsText" dxfId="316" priority="1" operator="containsText" text="N/A">
      <formula>NOT(ISERROR(SEARCH("N/A",AS12)))</formula>
    </cfRule>
    <cfRule type="cellIs" dxfId="315" priority="4" operator="equal">
      <formula>0</formula>
    </cfRule>
  </conditionalFormatting>
  <conditionalFormatting sqref="AS12:AS35">
    <cfRule type="cellIs" dxfId="314" priority="3" operator="greaterThanOrEqual">
      <formula>1185</formula>
    </cfRule>
  </conditionalFormatting>
  <conditionalFormatting sqref="AS12:AS35">
    <cfRule type="cellIs" dxfId="313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4" zoomScaleNormal="100" workbookViewId="0">
      <selection activeCell="J68" sqref="J68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158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155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43265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27668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13'!S35</f>
        <v>97992615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13'!AI35</f>
        <v>16566279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>
        <v>3</v>
      </c>
      <c r="E12" s="150">
        <f>D12/1.42</f>
        <v>2.1126760563380285</v>
      </c>
      <c r="F12" s="150">
        <v>7</v>
      </c>
      <c r="G12" s="118">
        <v>70</v>
      </c>
      <c r="H12" s="150">
        <f t="shared" ref="H12:H35" si="0">G12/1.42</f>
        <v>49.295774647887328</v>
      </c>
      <c r="I12" s="150">
        <v>68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>
        <v>141</v>
      </c>
      <c r="R12" s="153"/>
      <c r="S12" s="153">
        <v>97997595</v>
      </c>
      <c r="T12" s="45">
        <f>IF(ISBLANK(S12),"-",S12-S11)</f>
        <v>4980</v>
      </c>
      <c r="U12" s="46">
        <f>T12*24/1000</f>
        <v>119.52</v>
      </c>
      <c r="V12" s="46">
        <f>T12/1000</f>
        <v>4.9800000000000004</v>
      </c>
      <c r="W12" s="96">
        <v>5.5</v>
      </c>
      <c r="X12" s="96">
        <f t="shared" ref="X12:X35" si="1">W12</f>
        <v>5.5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1187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16567382</v>
      </c>
      <c r="AJ12" s="45">
        <f>IF(ISBLANK(AI12),"-",AI12-AI11)</f>
        <v>1103</v>
      </c>
      <c r="AK12" s="48">
        <f>AJ12/V12</f>
        <v>221.4859437751004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3</v>
      </c>
      <c r="E13" s="150">
        <f t="shared" ref="E13:E35" si="2">D13/1.42</f>
        <v>2.1126760563380285</v>
      </c>
      <c r="F13" s="150">
        <v>7</v>
      </c>
      <c r="G13" s="118">
        <v>72</v>
      </c>
      <c r="H13" s="150">
        <f t="shared" si="0"/>
        <v>50.70422535211268</v>
      </c>
      <c r="I13" s="150">
        <v>70</v>
      </c>
      <c r="J13" s="41" t="s">
        <v>88</v>
      </c>
      <c r="K13" s="41">
        <f t="shared" ref="K13:K35" si="3">L13-(2/1.42)</f>
        <v>45.774647887323944</v>
      </c>
      <c r="L13" s="42">
        <f>(G13-5)/1.42</f>
        <v>47.183098591549296</v>
      </c>
      <c r="M13" s="41">
        <f>L13+(6/1.42)</f>
        <v>51.408450704225352</v>
      </c>
      <c r="N13" s="43">
        <v>14</v>
      </c>
      <c r="O13" s="44" t="s">
        <v>89</v>
      </c>
      <c r="P13" s="44">
        <v>11.2</v>
      </c>
      <c r="Q13" s="153">
        <v>140</v>
      </c>
      <c r="R13" s="153"/>
      <c r="S13" s="153">
        <v>98002517</v>
      </c>
      <c r="T13" s="45">
        <f t="shared" ref="T13:T35" si="4">IF(ISBLANK(S13),"-",S13-S12)</f>
        <v>4922</v>
      </c>
      <c r="U13" s="46">
        <f t="shared" ref="U13:U36" si="5">T13*24/1000</f>
        <v>118.128</v>
      </c>
      <c r="V13" s="46">
        <f t="shared" ref="V13:V36" si="6">T13/1000</f>
        <v>4.9219999999999997</v>
      </c>
      <c r="W13" s="96">
        <v>6.9</v>
      </c>
      <c r="X13" s="96">
        <f t="shared" si="1"/>
        <v>6.9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1187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16568492</v>
      </c>
      <c r="AJ13" s="45">
        <f t="shared" ref="AJ13:AJ35" si="7">IF(ISBLANK(AI13),"-",AI13-AI12)</f>
        <v>1110</v>
      </c>
      <c r="AK13" s="48">
        <f>AJ13/V13</f>
        <v>225.51808208045512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8</v>
      </c>
      <c r="G14" s="118">
        <v>73</v>
      </c>
      <c r="H14" s="150">
        <f t="shared" si="0"/>
        <v>51.408450704225352</v>
      </c>
      <c r="I14" s="150">
        <v>71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>
        <v>142</v>
      </c>
      <c r="R14" s="153"/>
      <c r="S14" s="153">
        <v>98007550</v>
      </c>
      <c r="T14" s="45">
        <f>IF(ISBLANK(S14),"-",S14-S13)</f>
        <v>5033</v>
      </c>
      <c r="U14" s="46">
        <f t="shared" si="5"/>
        <v>120.792</v>
      </c>
      <c r="V14" s="46">
        <f t="shared" si="6"/>
        <v>5.0330000000000004</v>
      </c>
      <c r="W14" s="96">
        <v>8.3000000000000007</v>
      </c>
      <c r="X14" s="96">
        <f t="shared" si="1"/>
        <v>8.3000000000000007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1187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16569611</v>
      </c>
      <c r="AJ14" s="45">
        <f t="shared" si="7"/>
        <v>1119</v>
      </c>
      <c r="AK14" s="48">
        <f t="shared" ref="AK14:AK35" si="9">AJ14/V14</f>
        <v>222.33260480826544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3</v>
      </c>
      <c r="E15" s="150">
        <f t="shared" si="2"/>
        <v>2.1126760563380285</v>
      </c>
      <c r="F15" s="150">
        <v>9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>
        <v>119</v>
      </c>
      <c r="R15" s="153"/>
      <c r="S15" s="153">
        <v>98012630</v>
      </c>
      <c r="T15" s="45">
        <f t="shared" si="4"/>
        <v>5080</v>
      </c>
      <c r="U15" s="46">
        <f t="shared" si="5"/>
        <v>121.92</v>
      </c>
      <c r="V15" s="46">
        <f t="shared" si="6"/>
        <v>5.08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1147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16570706</v>
      </c>
      <c r="AJ15" s="45">
        <f t="shared" si="7"/>
        <v>1095</v>
      </c>
      <c r="AK15" s="48">
        <f t="shared" si="9"/>
        <v>215.55118110236219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9</v>
      </c>
      <c r="G16" s="118">
        <v>82</v>
      </c>
      <c r="H16" s="150">
        <f t="shared" si="0"/>
        <v>57.74647887323944</v>
      </c>
      <c r="I16" s="150">
        <v>80</v>
      </c>
      <c r="J16" s="41" t="s">
        <v>88</v>
      </c>
      <c r="K16" s="41">
        <f t="shared" si="3"/>
        <v>52.816901408450704</v>
      </c>
      <c r="L16" s="42">
        <f>(G16-5)/1.42</f>
        <v>54.225352112676056</v>
      </c>
      <c r="M16" s="41">
        <f>L16+(6/1.42)</f>
        <v>58.450704225352112</v>
      </c>
      <c r="N16" s="43">
        <v>18</v>
      </c>
      <c r="O16" s="44" t="s">
        <v>89</v>
      </c>
      <c r="P16" s="44">
        <v>13.1</v>
      </c>
      <c r="Q16" s="153">
        <v>128</v>
      </c>
      <c r="R16" s="153"/>
      <c r="S16" s="153">
        <v>98017305</v>
      </c>
      <c r="T16" s="45">
        <f t="shared" si="4"/>
        <v>4675</v>
      </c>
      <c r="U16" s="46">
        <f t="shared" si="5"/>
        <v>112.2</v>
      </c>
      <c r="V16" s="46">
        <f t="shared" si="6"/>
        <v>4.6749999999999998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1146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16571753</v>
      </c>
      <c r="AJ16" s="45">
        <f t="shared" si="7"/>
        <v>1047</v>
      </c>
      <c r="AK16" s="48">
        <f t="shared" si="9"/>
        <v>223.95721925133691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3</v>
      </c>
      <c r="E17" s="150">
        <f t="shared" si="2"/>
        <v>2.1126760563380285</v>
      </c>
      <c r="F17" s="150">
        <v>9</v>
      </c>
      <c r="G17" s="118">
        <v>79</v>
      </c>
      <c r="H17" s="150">
        <f t="shared" si="0"/>
        <v>55.633802816901408</v>
      </c>
      <c r="I17" s="150">
        <v>76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>
        <v>136</v>
      </c>
      <c r="R17" s="153"/>
      <c r="S17" s="153">
        <v>98021890</v>
      </c>
      <c r="T17" s="45">
        <f t="shared" si="4"/>
        <v>4585</v>
      </c>
      <c r="U17" s="46">
        <f t="shared" si="5"/>
        <v>110.04</v>
      </c>
      <c r="V17" s="46">
        <f t="shared" si="6"/>
        <v>4.585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1187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16572839</v>
      </c>
      <c r="AJ17" s="45">
        <f t="shared" si="7"/>
        <v>1086</v>
      </c>
      <c r="AK17" s="48">
        <f t="shared" si="9"/>
        <v>236.85932388222466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1.03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3</v>
      </c>
      <c r="E18" s="150">
        <f t="shared" si="2"/>
        <v>2.1126760563380285</v>
      </c>
      <c r="F18" s="150">
        <v>9</v>
      </c>
      <c r="G18" s="118">
        <v>78</v>
      </c>
      <c r="H18" s="150">
        <f t="shared" si="0"/>
        <v>54.929577464788736</v>
      </c>
      <c r="I18" s="150">
        <v>76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>
        <v>135</v>
      </c>
      <c r="R18" s="153"/>
      <c r="S18" s="153">
        <v>98026764</v>
      </c>
      <c r="T18" s="45">
        <f t="shared" si="4"/>
        <v>4874</v>
      </c>
      <c r="U18" s="46">
        <f t="shared" si="5"/>
        <v>116.976</v>
      </c>
      <c r="V18" s="46">
        <f t="shared" si="6"/>
        <v>4.8739999999999997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1187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16573975</v>
      </c>
      <c r="AJ18" s="45">
        <f t="shared" si="7"/>
        <v>1136</v>
      </c>
      <c r="AK18" s="48">
        <f t="shared" si="9"/>
        <v>233.07345096430038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3</v>
      </c>
      <c r="E19" s="150">
        <f t="shared" si="2"/>
        <v>2.1126760563380285</v>
      </c>
      <c r="F19" s="150">
        <v>8</v>
      </c>
      <c r="G19" s="118">
        <v>79</v>
      </c>
      <c r="H19" s="150">
        <f t="shared" si="0"/>
        <v>55.633802816901408</v>
      </c>
      <c r="I19" s="150">
        <v>77</v>
      </c>
      <c r="J19" s="41" t="s">
        <v>88</v>
      </c>
      <c r="K19" s="41">
        <f t="shared" si="3"/>
        <v>54.225352112676056</v>
      </c>
      <c r="L19" s="42">
        <f t="shared" si="10"/>
        <v>55.633802816901408</v>
      </c>
      <c r="M19" s="41">
        <f t="shared" ref="M19:M23" si="11">L19+1.42</f>
        <v>57.05380281690141</v>
      </c>
      <c r="N19" s="43">
        <v>19</v>
      </c>
      <c r="O19" s="44" t="s">
        <v>100</v>
      </c>
      <c r="P19" s="44">
        <v>17.3</v>
      </c>
      <c r="Q19" s="153">
        <v>135</v>
      </c>
      <c r="R19" s="153"/>
      <c r="S19" s="153">
        <v>98031701</v>
      </c>
      <c r="T19" s="45">
        <f t="shared" si="4"/>
        <v>4937</v>
      </c>
      <c r="U19" s="46">
        <f>T19*24/1000</f>
        <v>118.488</v>
      </c>
      <c r="V19" s="46">
        <f t="shared" si="6"/>
        <v>4.9370000000000003</v>
      </c>
      <c r="W19" s="96">
        <v>9.1</v>
      </c>
      <c r="X19" s="96">
        <f t="shared" si="1"/>
        <v>9.1</v>
      </c>
      <c r="Y19" s="97" t="s">
        <v>171</v>
      </c>
      <c r="Z19" s="154">
        <v>0</v>
      </c>
      <c r="AA19" s="154">
        <v>1017</v>
      </c>
      <c r="AB19" s="154">
        <v>1187</v>
      </c>
      <c r="AC19" s="154">
        <v>1185</v>
      </c>
      <c r="AD19" s="154">
        <v>1187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16575117</v>
      </c>
      <c r="AJ19" s="45">
        <f t="shared" si="7"/>
        <v>1142</v>
      </c>
      <c r="AK19" s="48">
        <f t="shared" si="9"/>
        <v>231.31456350010126</v>
      </c>
      <c r="AL19" s="151">
        <v>0</v>
      </c>
      <c r="AM19" s="151">
        <v>1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3</v>
      </c>
      <c r="E20" s="150">
        <f t="shared" si="2"/>
        <v>2.1126760563380285</v>
      </c>
      <c r="F20" s="150">
        <v>7</v>
      </c>
      <c r="G20" s="118">
        <v>78</v>
      </c>
      <c r="H20" s="150">
        <f t="shared" si="0"/>
        <v>54.929577464788736</v>
      </c>
      <c r="I20" s="150">
        <v>77</v>
      </c>
      <c r="J20" s="41" t="s">
        <v>88</v>
      </c>
      <c r="K20" s="41">
        <f t="shared" si="3"/>
        <v>53.521126760563384</v>
      </c>
      <c r="L20" s="42">
        <f t="shared" si="10"/>
        <v>54.929577464788736</v>
      </c>
      <c r="M20" s="41">
        <f t="shared" si="11"/>
        <v>56.349577464788737</v>
      </c>
      <c r="N20" s="43">
        <v>19</v>
      </c>
      <c r="O20" s="44" t="s">
        <v>100</v>
      </c>
      <c r="P20" s="44">
        <v>18.399999999999999</v>
      </c>
      <c r="Q20" s="153">
        <v>131</v>
      </c>
      <c r="R20" s="153"/>
      <c r="S20" s="153">
        <v>98037662</v>
      </c>
      <c r="T20" s="45">
        <f t="shared" si="4"/>
        <v>5961</v>
      </c>
      <c r="U20" s="46">
        <f t="shared" si="5"/>
        <v>143.06399999999999</v>
      </c>
      <c r="V20" s="46">
        <f t="shared" si="6"/>
        <v>5.9610000000000003</v>
      </c>
      <c r="W20" s="96">
        <v>8.5</v>
      </c>
      <c r="X20" s="96">
        <f t="shared" si="1"/>
        <v>8.5</v>
      </c>
      <c r="Y20" s="97" t="s">
        <v>171</v>
      </c>
      <c r="Z20" s="154">
        <v>0</v>
      </c>
      <c r="AA20" s="154">
        <v>1067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16576341</v>
      </c>
      <c r="AJ20" s="45">
        <f t="shared" si="7"/>
        <v>1224</v>
      </c>
      <c r="AK20" s="48">
        <f t="shared" si="9"/>
        <v>205.33467539003522</v>
      </c>
      <c r="AL20" s="151">
        <v>0</v>
      </c>
      <c r="AM20" s="151">
        <v>1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6</v>
      </c>
      <c r="G21" s="118">
        <v>77</v>
      </c>
      <c r="H21" s="150">
        <f t="shared" si="0"/>
        <v>54.225352112676056</v>
      </c>
      <c r="I21" s="150">
        <v>77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>
        <v>134</v>
      </c>
      <c r="R21" s="153"/>
      <c r="S21" s="153">
        <v>98044012</v>
      </c>
      <c r="T21" s="45">
        <f t="shared" si="4"/>
        <v>6350</v>
      </c>
      <c r="U21" s="46">
        <f t="shared" si="5"/>
        <v>152.4</v>
      </c>
      <c r="V21" s="46">
        <f t="shared" si="6"/>
        <v>6.35</v>
      </c>
      <c r="W21" s="96">
        <v>7.9</v>
      </c>
      <c r="X21" s="96">
        <f t="shared" si="1"/>
        <v>7.9</v>
      </c>
      <c r="Y21" s="97" t="s">
        <v>171</v>
      </c>
      <c r="Z21" s="154">
        <v>0</v>
      </c>
      <c r="AA21" s="154">
        <v>1037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16577544</v>
      </c>
      <c r="AJ21" s="45">
        <f t="shared" si="7"/>
        <v>1203</v>
      </c>
      <c r="AK21" s="48">
        <f t="shared" si="9"/>
        <v>189.44881889763781</v>
      </c>
      <c r="AL21" s="151">
        <v>0</v>
      </c>
      <c r="AM21" s="151">
        <v>1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0.94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3</v>
      </c>
      <c r="E22" s="150">
        <f t="shared" si="2"/>
        <v>2.1126760563380285</v>
      </c>
      <c r="F22" s="150">
        <v>5</v>
      </c>
      <c r="G22" s="118">
        <v>77</v>
      </c>
      <c r="H22" s="150">
        <f t="shared" si="0"/>
        <v>54.225352112676056</v>
      </c>
      <c r="I22" s="150">
        <v>77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>
        <v>134</v>
      </c>
      <c r="R22" s="153"/>
      <c r="S22" s="153">
        <v>98050330</v>
      </c>
      <c r="T22" s="45">
        <f t="shared" si="4"/>
        <v>6318</v>
      </c>
      <c r="U22" s="46">
        <f t="shared" si="5"/>
        <v>151.63200000000001</v>
      </c>
      <c r="V22" s="46">
        <f t="shared" si="6"/>
        <v>6.3179999999999996</v>
      </c>
      <c r="W22" s="96">
        <v>7.3</v>
      </c>
      <c r="X22" s="96">
        <f>W22</f>
        <v>7.3</v>
      </c>
      <c r="Y22" s="97" t="s">
        <v>171</v>
      </c>
      <c r="Z22" s="154">
        <v>0</v>
      </c>
      <c r="AA22" s="154">
        <v>1038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16578762</v>
      </c>
      <c r="AJ22" s="45">
        <f t="shared" si="7"/>
        <v>1218</v>
      </c>
      <c r="AK22" s="48">
        <f t="shared" si="9"/>
        <v>192.78252611585947</v>
      </c>
      <c r="AL22" s="151">
        <v>0</v>
      </c>
      <c r="AM22" s="151">
        <v>1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3</v>
      </c>
      <c r="E23" s="150">
        <f t="shared" si="2"/>
        <v>2.1126760563380285</v>
      </c>
      <c r="F23" s="150">
        <v>4</v>
      </c>
      <c r="G23" s="118">
        <v>76</v>
      </c>
      <c r="H23" s="150">
        <f t="shared" si="0"/>
        <v>53.521126760563384</v>
      </c>
      <c r="I23" s="150">
        <v>75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>
        <v>130</v>
      </c>
      <c r="R23" s="153"/>
      <c r="S23" s="153">
        <v>98056182</v>
      </c>
      <c r="T23" s="45">
        <f t="shared" si="4"/>
        <v>5852</v>
      </c>
      <c r="U23" s="46">
        <f>T23*24/1000</f>
        <v>140.44800000000001</v>
      </c>
      <c r="V23" s="46">
        <f t="shared" si="6"/>
        <v>5.8520000000000003</v>
      </c>
      <c r="W23" s="96">
        <v>6.7</v>
      </c>
      <c r="X23" s="96">
        <f t="shared" si="1"/>
        <v>6.7</v>
      </c>
      <c r="Y23" s="97" t="s">
        <v>171</v>
      </c>
      <c r="Z23" s="154">
        <v>0</v>
      </c>
      <c r="AA23" s="154">
        <v>1016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16579971</v>
      </c>
      <c r="AJ23" s="45">
        <f t="shared" si="7"/>
        <v>1209</v>
      </c>
      <c r="AK23" s="48">
        <f t="shared" si="9"/>
        <v>206.59603554340396</v>
      </c>
      <c r="AL23" s="151">
        <v>0</v>
      </c>
      <c r="AM23" s="151">
        <v>1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3</v>
      </c>
      <c r="E24" s="150">
        <f t="shared" si="2"/>
        <v>2.1126760563380285</v>
      </c>
      <c r="F24" s="150">
        <v>3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>
        <v>130</v>
      </c>
      <c r="R24" s="153"/>
      <c r="S24" s="153">
        <v>98061931</v>
      </c>
      <c r="T24" s="45">
        <f t="shared" si="4"/>
        <v>5749</v>
      </c>
      <c r="U24" s="46">
        <f>T24*24/1000</f>
        <v>137.976</v>
      </c>
      <c r="V24" s="46">
        <f t="shared" si="6"/>
        <v>5.7489999999999997</v>
      </c>
      <c r="W24" s="96">
        <v>6.2</v>
      </c>
      <c r="X24" s="96">
        <f t="shared" si="1"/>
        <v>6.2</v>
      </c>
      <c r="Y24" s="97" t="s">
        <v>171</v>
      </c>
      <c r="Z24" s="154">
        <v>0</v>
      </c>
      <c r="AA24" s="154">
        <v>1016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16581140</v>
      </c>
      <c r="AJ24" s="45">
        <f t="shared" si="7"/>
        <v>1169</v>
      </c>
      <c r="AK24" s="48">
        <f t="shared" si="9"/>
        <v>203.33971125413117</v>
      </c>
      <c r="AL24" s="151">
        <v>0</v>
      </c>
      <c r="AM24" s="151">
        <v>1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3</v>
      </c>
      <c r="E25" s="150">
        <f t="shared" si="2"/>
        <v>2.1126760563380285</v>
      </c>
      <c r="F25" s="150">
        <v>3</v>
      </c>
      <c r="G25" s="118">
        <v>76</v>
      </c>
      <c r="H25" s="150">
        <f t="shared" si="0"/>
        <v>53.521126760563384</v>
      </c>
      <c r="I25" s="150">
        <v>75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>
        <v>131</v>
      </c>
      <c r="R25" s="153"/>
      <c r="S25" s="153">
        <v>98067749</v>
      </c>
      <c r="T25" s="45">
        <f t="shared" si="4"/>
        <v>5818</v>
      </c>
      <c r="U25" s="46">
        <f t="shared" si="5"/>
        <v>139.63200000000001</v>
      </c>
      <c r="V25" s="46">
        <f t="shared" si="6"/>
        <v>5.8179999999999996</v>
      </c>
      <c r="W25" s="96">
        <v>5.7</v>
      </c>
      <c r="X25" s="96">
        <f t="shared" si="1"/>
        <v>5.7</v>
      </c>
      <c r="Y25" s="97" t="s">
        <v>171</v>
      </c>
      <c r="Z25" s="154">
        <v>0</v>
      </c>
      <c r="AA25" s="154">
        <v>1016</v>
      </c>
      <c r="AB25" s="154">
        <v>1187</v>
      </c>
      <c r="AC25" s="154">
        <v>1185</v>
      </c>
      <c r="AD25" s="154">
        <v>1187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16582350</v>
      </c>
      <c r="AJ25" s="45">
        <f t="shared" si="7"/>
        <v>1210</v>
      </c>
      <c r="AK25" s="48">
        <f t="shared" si="9"/>
        <v>207.97524922653835</v>
      </c>
      <c r="AL25" s="151">
        <v>0</v>
      </c>
      <c r="AM25" s="151">
        <v>1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1.07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3</v>
      </c>
      <c r="E26" s="150">
        <f t="shared" si="2"/>
        <v>2.1126760563380285</v>
      </c>
      <c r="F26" s="150">
        <v>3</v>
      </c>
      <c r="G26" s="118">
        <v>76</v>
      </c>
      <c r="H26" s="150">
        <f t="shared" si="0"/>
        <v>53.521126760563384</v>
      </c>
      <c r="I26" s="150">
        <v>75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>
        <v>129</v>
      </c>
      <c r="R26" s="153"/>
      <c r="S26" s="153">
        <v>98073113</v>
      </c>
      <c r="T26" s="45">
        <f t="shared" si="4"/>
        <v>5364</v>
      </c>
      <c r="U26" s="46">
        <f t="shared" si="5"/>
        <v>128.73599999999999</v>
      </c>
      <c r="V26" s="46">
        <f t="shared" si="6"/>
        <v>5.3639999999999999</v>
      </c>
      <c r="W26" s="96">
        <v>5.3</v>
      </c>
      <c r="X26" s="96">
        <f t="shared" si="1"/>
        <v>5.3</v>
      </c>
      <c r="Y26" s="97" t="s">
        <v>171</v>
      </c>
      <c r="Z26" s="154">
        <v>0</v>
      </c>
      <c r="AA26" s="154">
        <v>1016</v>
      </c>
      <c r="AB26" s="154">
        <v>1187</v>
      </c>
      <c r="AC26" s="154">
        <v>1185</v>
      </c>
      <c r="AD26" s="154">
        <v>1187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16583516</v>
      </c>
      <c r="AJ26" s="45">
        <f t="shared" si="7"/>
        <v>1166</v>
      </c>
      <c r="AK26" s="48">
        <f t="shared" si="9"/>
        <v>217.37509321401939</v>
      </c>
      <c r="AL26" s="151">
        <v>0</v>
      </c>
      <c r="AM26" s="151">
        <v>1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3</v>
      </c>
      <c r="E27" s="150">
        <f t="shared" si="2"/>
        <v>2.1126760563380285</v>
      </c>
      <c r="F27" s="150">
        <v>2</v>
      </c>
      <c r="G27" s="118">
        <v>77</v>
      </c>
      <c r="H27" s="150">
        <f t="shared" si="0"/>
        <v>54.225352112676056</v>
      </c>
      <c r="I27" s="150">
        <v>76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>
        <v>131</v>
      </c>
      <c r="R27" s="153"/>
      <c r="S27" s="153">
        <v>98078510</v>
      </c>
      <c r="T27" s="45">
        <f t="shared" si="4"/>
        <v>5397</v>
      </c>
      <c r="U27" s="46">
        <f t="shared" si="5"/>
        <v>129.52799999999999</v>
      </c>
      <c r="V27" s="46">
        <f t="shared" si="6"/>
        <v>5.3970000000000002</v>
      </c>
      <c r="W27" s="96">
        <v>4.9000000000000004</v>
      </c>
      <c r="X27" s="96">
        <f t="shared" si="1"/>
        <v>4.9000000000000004</v>
      </c>
      <c r="Y27" s="97" t="s">
        <v>171</v>
      </c>
      <c r="Z27" s="154">
        <v>0</v>
      </c>
      <c r="AA27" s="154">
        <v>1015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16584699</v>
      </c>
      <c r="AJ27" s="45">
        <f>IF(ISBLANK(AI27),"-",AI27-AI26)</f>
        <v>1183</v>
      </c>
      <c r="AK27" s="48">
        <f t="shared" si="9"/>
        <v>219.19584954604409</v>
      </c>
      <c r="AL27" s="151">
        <v>0</v>
      </c>
      <c r="AM27" s="151">
        <v>1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3</v>
      </c>
      <c r="E28" s="150">
        <f t="shared" si="2"/>
        <v>2.1126760563380285</v>
      </c>
      <c r="F28" s="150">
        <v>2</v>
      </c>
      <c r="G28" s="118">
        <v>75</v>
      </c>
      <c r="H28" s="150">
        <f t="shared" si="0"/>
        <v>52.816901408450704</v>
      </c>
      <c r="I28" s="150">
        <v>74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>
        <v>128</v>
      </c>
      <c r="R28" s="153"/>
      <c r="S28" s="153">
        <v>98084174</v>
      </c>
      <c r="T28" s="45">
        <f t="shared" si="4"/>
        <v>5664</v>
      </c>
      <c r="U28" s="46">
        <f t="shared" si="5"/>
        <v>135.93600000000001</v>
      </c>
      <c r="V28" s="46">
        <f t="shared" si="6"/>
        <v>5.6639999999999997</v>
      </c>
      <c r="W28" s="96">
        <v>4.5</v>
      </c>
      <c r="X28" s="96">
        <f t="shared" si="1"/>
        <v>4.5</v>
      </c>
      <c r="Y28" s="97" t="s">
        <v>171</v>
      </c>
      <c r="Z28" s="154">
        <v>0</v>
      </c>
      <c r="AA28" s="154">
        <v>1015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16585883</v>
      </c>
      <c r="AJ28" s="45">
        <f t="shared" si="7"/>
        <v>1184</v>
      </c>
      <c r="AK28" s="48">
        <f>AJ27/V28</f>
        <v>208.86299435028249</v>
      </c>
      <c r="AL28" s="151">
        <v>0</v>
      </c>
      <c r="AM28" s="151">
        <v>1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3</v>
      </c>
      <c r="E29" s="150">
        <f t="shared" si="2"/>
        <v>2.1126760563380285</v>
      </c>
      <c r="F29" s="150">
        <v>2</v>
      </c>
      <c r="G29" s="118">
        <v>75</v>
      </c>
      <c r="H29" s="150">
        <f t="shared" si="0"/>
        <v>52.816901408450704</v>
      </c>
      <c r="I29" s="150">
        <v>74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>
        <v>130</v>
      </c>
      <c r="R29" s="153"/>
      <c r="S29" s="153">
        <v>98089941</v>
      </c>
      <c r="T29" s="45">
        <f t="shared" si="4"/>
        <v>5767</v>
      </c>
      <c r="U29" s="46">
        <f t="shared" si="5"/>
        <v>138.40799999999999</v>
      </c>
      <c r="V29" s="46">
        <f t="shared" si="6"/>
        <v>5.7670000000000003</v>
      </c>
      <c r="W29" s="96">
        <v>4</v>
      </c>
      <c r="X29" s="96">
        <f t="shared" si="1"/>
        <v>4</v>
      </c>
      <c r="Y29" s="97" t="s">
        <v>171</v>
      </c>
      <c r="Z29" s="154">
        <v>0</v>
      </c>
      <c r="AA29" s="154">
        <v>1015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16587053</v>
      </c>
      <c r="AJ29" s="45">
        <f t="shared" si="7"/>
        <v>1170</v>
      </c>
      <c r="AK29" s="48">
        <f>AJ28/V29</f>
        <v>205.30605167331368</v>
      </c>
      <c r="AL29" s="151">
        <v>0</v>
      </c>
      <c r="AM29" s="151">
        <v>1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0.96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3</v>
      </c>
      <c r="E30" s="150">
        <f t="shared" si="2"/>
        <v>2.1126760563380285</v>
      </c>
      <c r="F30" s="150">
        <v>1</v>
      </c>
      <c r="G30" s="118">
        <v>74</v>
      </c>
      <c r="H30" s="150">
        <f t="shared" si="0"/>
        <v>52.112676056338032</v>
      </c>
      <c r="I30" s="150">
        <v>73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>
        <v>128</v>
      </c>
      <c r="R30" s="153"/>
      <c r="S30" s="153">
        <v>98095701</v>
      </c>
      <c r="T30" s="45">
        <f t="shared" si="4"/>
        <v>5760</v>
      </c>
      <c r="U30" s="46">
        <f t="shared" si="5"/>
        <v>138.24</v>
      </c>
      <c r="V30" s="46">
        <f t="shared" si="6"/>
        <v>5.76</v>
      </c>
      <c r="W30" s="96">
        <v>3.6</v>
      </c>
      <c r="X30" s="96">
        <f t="shared" si="1"/>
        <v>3.6</v>
      </c>
      <c r="Y30" s="97" t="s">
        <v>171</v>
      </c>
      <c r="Z30" s="154">
        <v>0</v>
      </c>
      <c r="AA30" s="154">
        <v>1015</v>
      </c>
      <c r="AB30" s="154">
        <v>1187</v>
      </c>
      <c r="AC30" s="154">
        <v>1185</v>
      </c>
      <c r="AD30" s="154">
        <v>1187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16588229</v>
      </c>
      <c r="AJ30" s="45">
        <f t="shared" si="7"/>
        <v>1176</v>
      </c>
      <c r="AK30" s="48">
        <f t="shared" si="9"/>
        <v>204.16666666666669</v>
      </c>
      <c r="AL30" s="151">
        <v>0</v>
      </c>
      <c r="AM30" s="151">
        <v>1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3</v>
      </c>
      <c r="E31" s="150">
        <f t="shared" si="2"/>
        <v>2.1126760563380285</v>
      </c>
      <c r="F31" s="150">
        <v>1</v>
      </c>
      <c r="G31" s="118">
        <v>74</v>
      </c>
      <c r="H31" s="150">
        <f t="shared" si="0"/>
        <v>52.112676056338032</v>
      </c>
      <c r="I31" s="150">
        <v>73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>
        <v>127</v>
      </c>
      <c r="R31" s="153"/>
      <c r="S31" s="153">
        <v>98101072</v>
      </c>
      <c r="T31" s="45">
        <f t="shared" si="4"/>
        <v>5371</v>
      </c>
      <c r="U31" s="46">
        <f t="shared" si="5"/>
        <v>128.904</v>
      </c>
      <c r="V31" s="46">
        <f t="shared" si="6"/>
        <v>5.3710000000000004</v>
      </c>
      <c r="W31" s="96">
        <v>3.2</v>
      </c>
      <c r="X31" s="96">
        <f t="shared" si="1"/>
        <v>3.2</v>
      </c>
      <c r="Y31" s="97" t="s">
        <v>171</v>
      </c>
      <c r="Z31" s="154">
        <v>0</v>
      </c>
      <c r="AA31" s="154">
        <v>1016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16589395</v>
      </c>
      <c r="AJ31" s="45">
        <f t="shared" si="7"/>
        <v>1166</v>
      </c>
      <c r="AK31" s="48">
        <f t="shared" si="9"/>
        <v>217.09178923850305</v>
      </c>
      <c r="AL31" s="151">
        <v>0</v>
      </c>
      <c r="AM31" s="151">
        <v>1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3</v>
      </c>
      <c r="E32" s="150">
        <f t="shared" si="2"/>
        <v>2.1126760563380285</v>
      </c>
      <c r="F32" s="150">
        <v>1</v>
      </c>
      <c r="G32" s="118">
        <v>75</v>
      </c>
      <c r="H32" s="150">
        <f t="shared" si="0"/>
        <v>52.816901408450704</v>
      </c>
      <c r="I32" s="150">
        <v>74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>
        <v>127</v>
      </c>
      <c r="R32" s="153"/>
      <c r="S32" s="153">
        <v>98106758</v>
      </c>
      <c r="T32" s="45">
        <f t="shared" si="4"/>
        <v>5686</v>
      </c>
      <c r="U32" s="46">
        <f t="shared" si="5"/>
        <v>136.464</v>
      </c>
      <c r="V32" s="46">
        <f t="shared" si="6"/>
        <v>5.6859999999999999</v>
      </c>
      <c r="W32" s="96">
        <v>2.8</v>
      </c>
      <c r="X32" s="96">
        <f t="shared" si="1"/>
        <v>2.8</v>
      </c>
      <c r="Y32" s="97" t="s">
        <v>171</v>
      </c>
      <c r="Z32" s="154">
        <v>0</v>
      </c>
      <c r="AA32" s="154">
        <v>1016</v>
      </c>
      <c r="AB32" s="154">
        <v>1187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16590558</v>
      </c>
      <c r="AJ32" s="45">
        <f t="shared" si="7"/>
        <v>1163</v>
      </c>
      <c r="AK32" s="48">
        <f t="shared" si="9"/>
        <v>204.53746042912417</v>
      </c>
      <c r="AL32" s="151">
        <v>0</v>
      </c>
      <c r="AM32" s="151">
        <v>1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3</v>
      </c>
      <c r="E33" s="150">
        <f t="shared" si="2"/>
        <v>2.1126760563380285</v>
      </c>
      <c r="F33" s="150">
        <v>-1</v>
      </c>
      <c r="G33" s="118">
        <v>75</v>
      </c>
      <c r="H33" s="150">
        <f t="shared" si="0"/>
        <v>52.816901408450704</v>
      </c>
      <c r="I33" s="150">
        <v>73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>
        <v>127</v>
      </c>
      <c r="R33" s="153"/>
      <c r="S33" s="153">
        <v>98112420</v>
      </c>
      <c r="T33" s="45">
        <f t="shared" si="4"/>
        <v>5662</v>
      </c>
      <c r="U33" s="46">
        <f t="shared" si="5"/>
        <v>135.88800000000001</v>
      </c>
      <c r="V33" s="46">
        <f t="shared" si="6"/>
        <v>5.6619999999999999</v>
      </c>
      <c r="W33" s="96">
        <v>2.5</v>
      </c>
      <c r="X33" s="96">
        <f t="shared" si="1"/>
        <v>2.5</v>
      </c>
      <c r="Y33" s="97" t="s">
        <v>171</v>
      </c>
      <c r="Z33" s="154">
        <v>0</v>
      </c>
      <c r="AA33" s="154">
        <v>1015</v>
      </c>
      <c r="AB33" s="154">
        <v>1187</v>
      </c>
      <c r="AC33" s="154">
        <v>1185</v>
      </c>
      <c r="AD33" s="154">
        <v>1185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16591743</v>
      </c>
      <c r="AJ33" s="45">
        <f t="shared" si="7"/>
        <v>1185</v>
      </c>
      <c r="AK33" s="48">
        <f t="shared" si="9"/>
        <v>209.29000353232072</v>
      </c>
      <c r="AL33" s="151">
        <v>0</v>
      </c>
      <c r="AM33" s="151">
        <v>1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-1</v>
      </c>
      <c r="G34" s="118">
        <v>72</v>
      </c>
      <c r="H34" s="150">
        <f t="shared" si="0"/>
        <v>50.70422535211268</v>
      </c>
      <c r="I34" s="150">
        <v>68</v>
      </c>
      <c r="J34" s="41" t="s">
        <v>88</v>
      </c>
      <c r="K34" s="41">
        <f>L34-(2/1.42)</f>
        <v>45.774647887323944</v>
      </c>
      <c r="L34" s="42">
        <f>(G34-5)/1.42</f>
        <v>47.183098591549296</v>
      </c>
      <c r="M34" s="41">
        <f t="shared" si="12"/>
        <v>51.408450704225352</v>
      </c>
      <c r="N34" s="43">
        <v>14</v>
      </c>
      <c r="O34" s="44" t="s">
        <v>116</v>
      </c>
      <c r="P34" s="44">
        <v>11.9</v>
      </c>
      <c r="Q34" s="153">
        <v>141</v>
      </c>
      <c r="R34" s="153"/>
      <c r="S34" s="153">
        <v>98117540</v>
      </c>
      <c r="T34" s="45">
        <f t="shared" si="4"/>
        <v>5120</v>
      </c>
      <c r="U34" s="46">
        <f t="shared" si="5"/>
        <v>122.88</v>
      </c>
      <c r="V34" s="46">
        <f t="shared" si="6"/>
        <v>5.12</v>
      </c>
      <c r="W34" s="96">
        <v>3.1</v>
      </c>
      <c r="X34" s="96">
        <f t="shared" si="1"/>
        <v>3.1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16592850</v>
      </c>
      <c r="AJ34" s="45">
        <f t="shared" si="7"/>
        <v>1107</v>
      </c>
      <c r="AK34" s="48">
        <f t="shared" si="9"/>
        <v>216.2109375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-1</v>
      </c>
      <c r="G35" s="118">
        <v>75</v>
      </c>
      <c r="H35" s="150">
        <f t="shared" si="0"/>
        <v>52.816901408450704</v>
      </c>
      <c r="I35" s="150">
        <v>73</v>
      </c>
      <c r="J35" s="41" t="s">
        <v>88</v>
      </c>
      <c r="K35" s="41">
        <f t="shared" si="3"/>
        <v>47.887323943661976</v>
      </c>
      <c r="L35" s="42">
        <f>(G35-5)/1.42</f>
        <v>49.295774647887328</v>
      </c>
      <c r="M35" s="41">
        <f t="shared" si="12"/>
        <v>53.521126760563384</v>
      </c>
      <c r="N35" s="43">
        <v>14</v>
      </c>
      <c r="O35" s="44" t="s">
        <v>116</v>
      </c>
      <c r="P35" s="58">
        <v>11.5</v>
      </c>
      <c r="Q35" s="153">
        <v>139</v>
      </c>
      <c r="R35" s="153"/>
      <c r="S35" s="153">
        <v>98122545</v>
      </c>
      <c r="T35" s="45">
        <f t="shared" si="4"/>
        <v>5005</v>
      </c>
      <c r="U35" s="46">
        <f t="shared" si="5"/>
        <v>120.12</v>
      </c>
      <c r="V35" s="46">
        <f t="shared" si="6"/>
        <v>5.0049999999999999</v>
      </c>
      <c r="W35" s="96">
        <v>4.0999999999999996</v>
      </c>
      <c r="X35" s="96">
        <f t="shared" si="1"/>
        <v>4.0999999999999996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1187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16593947</v>
      </c>
      <c r="AJ35" s="45">
        <f t="shared" si="7"/>
        <v>1097</v>
      </c>
      <c r="AK35" s="48">
        <f t="shared" si="9"/>
        <v>219.18081918081919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129930</v>
      </c>
      <c r="U36" s="46">
        <f t="shared" si="5"/>
        <v>3118.32</v>
      </c>
      <c r="V36" s="46">
        <f t="shared" si="6"/>
        <v>129.93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27668</v>
      </c>
      <c r="AK36" s="61">
        <f>$AJ$36/$V36</f>
        <v>212.94543215577619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0.99666666666666659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220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221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222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223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209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15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32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B59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R5:W5" name="Range1_16_1_1_1_1_1_1_2_2_2_2_2_2_2_2_2_2_2_2_2_2_2_2_2_2_2_2_2_2_2_1_2_2_2_2_2_2_2_2_2_2_3_2_2_2_2_2_2_2_2_2_2_1_1_1_1_2_2_1_1_1_1_1_1_1_1_1_1_3_1_3_2_1_1_1_1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R3:W3" name="Range1_16_1_1_1_1_1_1_2_2_2_2_2_2_2_2_2_2_2_2_2_2_2_2_2_2_2_2_2_2_2_1_2_2_2_2_2_2_2_2_2_2_3_2_2_2_2_2_2_2_2_2_2_1_1_1_1_2_2_1_1_1_1_1_1_1_1_1_1_1_1_1_1_3_1_2_1_1_1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9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312" priority="5" operator="containsText" text="N/A">
      <formula>NOT(ISERROR(SEARCH("N/A",Z12)))</formula>
    </cfRule>
    <cfRule type="cellIs" dxfId="311" priority="17" operator="equal">
      <formula>0</formula>
    </cfRule>
  </conditionalFormatting>
  <conditionalFormatting sqref="Z12:AG35">
    <cfRule type="cellIs" dxfId="310" priority="16" operator="greaterThanOrEqual">
      <formula>1185</formula>
    </cfRule>
  </conditionalFormatting>
  <conditionalFormatting sqref="Z12:AG35">
    <cfRule type="cellIs" dxfId="309" priority="15" operator="between">
      <formula>0.1</formula>
      <formula>1184</formula>
    </cfRule>
  </conditionalFormatting>
  <conditionalFormatting sqref="Z8:Z9 AT12:AT35 AL36:AQ36 AL12:AR35">
    <cfRule type="cellIs" dxfId="308" priority="14" operator="equal">
      <formula>0</formula>
    </cfRule>
  </conditionalFormatting>
  <conditionalFormatting sqref="Z8:Z9 AT12:AT35 AL36:AQ36 AL12:AR35">
    <cfRule type="cellIs" dxfId="307" priority="13" operator="greaterThan">
      <formula>1179</formula>
    </cfRule>
  </conditionalFormatting>
  <conditionalFormatting sqref="Z8:Z9 AT12:AT35 AL36:AQ36 AL12:AR35">
    <cfRule type="cellIs" dxfId="306" priority="12" operator="greaterThan">
      <formula>99</formula>
    </cfRule>
  </conditionalFormatting>
  <conditionalFormatting sqref="Z8:Z9 AT12:AT35 AL36:AQ36 AL12:AR35">
    <cfRule type="cellIs" dxfId="305" priority="11" operator="greaterThan">
      <formula>0.99</formula>
    </cfRule>
  </conditionalFormatting>
  <conditionalFormatting sqref="AD8:AD9">
    <cfRule type="cellIs" dxfId="304" priority="10" operator="equal">
      <formula>0</formula>
    </cfRule>
  </conditionalFormatting>
  <conditionalFormatting sqref="AD8:AD9">
    <cfRule type="cellIs" dxfId="303" priority="9" operator="greaterThan">
      <formula>1179</formula>
    </cfRule>
  </conditionalFormatting>
  <conditionalFormatting sqref="AD8:AD9">
    <cfRule type="cellIs" dxfId="302" priority="8" operator="greaterThan">
      <formula>99</formula>
    </cfRule>
  </conditionalFormatting>
  <conditionalFormatting sqref="AD8:AD9">
    <cfRule type="cellIs" dxfId="301" priority="7" operator="greaterThan">
      <formula>0.99</formula>
    </cfRule>
  </conditionalFormatting>
  <conditionalFormatting sqref="AK12:AK35">
    <cfRule type="cellIs" dxfId="300" priority="6" operator="greaterThan">
      <formula>$AK$8</formula>
    </cfRule>
  </conditionalFormatting>
  <conditionalFormatting sqref="AS12:AS35">
    <cfRule type="containsText" dxfId="299" priority="1" operator="containsText" text="N/A">
      <formula>NOT(ISERROR(SEARCH("N/A",AS12)))</formula>
    </cfRule>
    <cfRule type="cellIs" dxfId="298" priority="4" operator="equal">
      <formula>0</formula>
    </cfRule>
  </conditionalFormatting>
  <conditionalFormatting sqref="AS12:AS35">
    <cfRule type="cellIs" dxfId="297" priority="3" operator="greaterThanOrEqual">
      <formula>1185</formula>
    </cfRule>
  </conditionalFormatting>
  <conditionalFormatting sqref="AS12:AS35">
    <cfRule type="cellIs" dxfId="296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25" zoomScaleNormal="100" workbookViewId="0">
      <selection activeCell="B50" sqref="B50:B52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152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43266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27569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14'!S35</f>
        <v>98122545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14'!AI35</f>
        <v>16593947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>
        <v>3</v>
      </c>
      <c r="E12" s="150">
        <f>D12/1.42</f>
        <v>2.1126760563380285</v>
      </c>
      <c r="F12" s="150">
        <v>4</v>
      </c>
      <c r="G12" s="118">
        <v>70</v>
      </c>
      <c r="H12" s="150">
        <f t="shared" ref="H12:H35" si="0">G12/1.42</f>
        <v>49.295774647887328</v>
      </c>
      <c r="I12" s="150">
        <v>68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>
        <v>141</v>
      </c>
      <c r="R12" s="153"/>
      <c r="S12" s="153">
        <v>98127060</v>
      </c>
      <c r="T12" s="45">
        <f>IF(ISBLANK(S12),"-",S12-S11)</f>
        <v>4515</v>
      </c>
      <c r="U12" s="46">
        <f>T12*24/1000</f>
        <v>108.36</v>
      </c>
      <c r="V12" s="46">
        <f>T12/1000</f>
        <v>4.5149999999999997</v>
      </c>
      <c r="W12" s="96">
        <v>5.6</v>
      </c>
      <c r="X12" s="96">
        <f t="shared" ref="X12:X35" si="1">W12</f>
        <v>5.6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1187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16595083</v>
      </c>
      <c r="AJ12" s="45">
        <f>IF(ISBLANK(AI12),"-",AI12-AI11)</f>
        <v>1136</v>
      </c>
      <c r="AK12" s="48">
        <f>AJ12/V12</f>
        <v>251.60575858250277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>
        <v>3</v>
      </c>
      <c r="E13" s="150">
        <f t="shared" ref="E13:E35" si="2">D13/1.42</f>
        <v>2.1126760563380285</v>
      </c>
      <c r="F13" s="150">
        <v>5</v>
      </c>
      <c r="G13" s="118">
        <v>71</v>
      </c>
      <c r="H13" s="150">
        <f t="shared" si="0"/>
        <v>50</v>
      </c>
      <c r="I13" s="150">
        <v>69</v>
      </c>
      <c r="J13" s="41" t="s">
        <v>88</v>
      </c>
      <c r="K13" s="41">
        <f t="shared" ref="K13:K35" si="3">L13-(2/1.42)</f>
        <v>45.070422535211272</v>
      </c>
      <c r="L13" s="42">
        <f>(G13-5)/1.42</f>
        <v>46.478873239436624</v>
      </c>
      <c r="M13" s="41">
        <f>L13+(6/1.42)</f>
        <v>50.70422535211268</v>
      </c>
      <c r="N13" s="43">
        <v>14</v>
      </c>
      <c r="O13" s="44" t="s">
        <v>89</v>
      </c>
      <c r="P13" s="44">
        <v>11.2</v>
      </c>
      <c r="Q13" s="153">
        <v>140</v>
      </c>
      <c r="R13" s="153"/>
      <c r="S13" s="153">
        <v>98131900</v>
      </c>
      <c r="T13" s="45">
        <f t="shared" ref="T13:T35" si="4">IF(ISBLANK(S13),"-",S13-S12)</f>
        <v>4840</v>
      </c>
      <c r="U13" s="46">
        <f t="shared" ref="U13:U36" si="5">T13*24/1000</f>
        <v>116.16</v>
      </c>
      <c r="V13" s="46">
        <f t="shared" ref="V13:V36" si="6">T13/1000</f>
        <v>4.84</v>
      </c>
      <c r="W13" s="96">
        <v>7</v>
      </c>
      <c r="X13" s="96">
        <f t="shared" si="1"/>
        <v>7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1187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16596204</v>
      </c>
      <c r="AJ13" s="45">
        <f t="shared" ref="AJ13:AJ35" si="7">IF(ISBLANK(AI13),"-",AI13-AI12)</f>
        <v>1121</v>
      </c>
      <c r="AK13" s="48">
        <f>AJ13/V13</f>
        <v>231.61157024793388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1.04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>
        <v>3</v>
      </c>
      <c r="E14" s="150">
        <f t="shared" si="2"/>
        <v>2.1126760563380285</v>
      </c>
      <c r="F14" s="150">
        <v>9</v>
      </c>
      <c r="G14" s="118">
        <v>72</v>
      </c>
      <c r="H14" s="150">
        <f t="shared" si="0"/>
        <v>50.70422535211268</v>
      </c>
      <c r="I14" s="150">
        <v>70</v>
      </c>
      <c r="J14" s="41" t="s">
        <v>88</v>
      </c>
      <c r="K14" s="41">
        <f t="shared" si="3"/>
        <v>45.774647887323944</v>
      </c>
      <c r="L14" s="42">
        <f>(G14-5)/1.42</f>
        <v>47.183098591549296</v>
      </c>
      <c r="M14" s="41">
        <f>L14+(6/1.42)</f>
        <v>51.408450704225352</v>
      </c>
      <c r="N14" s="43">
        <v>14</v>
      </c>
      <c r="O14" s="44" t="s">
        <v>89</v>
      </c>
      <c r="P14" s="44">
        <v>11.2</v>
      </c>
      <c r="Q14" s="153">
        <v>142</v>
      </c>
      <c r="R14" s="153"/>
      <c r="S14" s="153">
        <v>98136650</v>
      </c>
      <c r="T14" s="45">
        <f>IF(ISBLANK(S14),"-",S14-S13)</f>
        <v>4750</v>
      </c>
      <c r="U14" s="46">
        <f t="shared" si="5"/>
        <v>114</v>
      </c>
      <c r="V14" s="46">
        <f t="shared" si="6"/>
        <v>4.75</v>
      </c>
      <c r="W14" s="96">
        <v>8.5</v>
      </c>
      <c r="X14" s="96">
        <f t="shared" si="1"/>
        <v>8.5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1187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16597325</v>
      </c>
      <c r="AJ14" s="45">
        <f t="shared" si="7"/>
        <v>1121</v>
      </c>
      <c r="AK14" s="48">
        <f t="shared" ref="AK14:AK35" si="9">AJ14/V14</f>
        <v>236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>
        <v>3</v>
      </c>
      <c r="E15" s="150">
        <f t="shared" si="2"/>
        <v>2.1126760563380285</v>
      </c>
      <c r="F15" s="150">
        <v>9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>
        <v>119</v>
      </c>
      <c r="R15" s="153"/>
      <c r="S15" s="153">
        <v>98141135</v>
      </c>
      <c r="T15" s="45">
        <f t="shared" si="4"/>
        <v>4485</v>
      </c>
      <c r="U15" s="46">
        <f t="shared" si="5"/>
        <v>107.64</v>
      </c>
      <c r="V15" s="46">
        <f t="shared" si="6"/>
        <v>4.4850000000000003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1127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16598373</v>
      </c>
      <c r="AJ15" s="45">
        <f t="shared" si="7"/>
        <v>1048</v>
      </c>
      <c r="AK15" s="48">
        <f t="shared" si="9"/>
        <v>233.66778149386843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>
        <v>3</v>
      </c>
      <c r="E16" s="150">
        <f t="shared" si="2"/>
        <v>2.1126760563380285</v>
      </c>
      <c r="F16" s="150">
        <v>9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>
        <v>128</v>
      </c>
      <c r="R16" s="153"/>
      <c r="S16" s="153">
        <v>98145500</v>
      </c>
      <c r="T16" s="45">
        <f t="shared" si="4"/>
        <v>4365</v>
      </c>
      <c r="U16" s="46">
        <f t="shared" si="5"/>
        <v>104.76</v>
      </c>
      <c r="V16" s="46">
        <f t="shared" si="6"/>
        <v>4.3650000000000002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1116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16599430</v>
      </c>
      <c r="AJ16" s="45">
        <f t="shared" si="7"/>
        <v>1057</v>
      </c>
      <c r="AK16" s="48">
        <f t="shared" si="9"/>
        <v>242.15349369988544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>
        <v>3</v>
      </c>
      <c r="E17" s="150">
        <f t="shared" si="2"/>
        <v>2.1126760563380285</v>
      </c>
      <c r="F17" s="150">
        <v>8</v>
      </c>
      <c r="G17" s="118">
        <v>83</v>
      </c>
      <c r="H17" s="150">
        <f t="shared" si="0"/>
        <v>58.450704225352112</v>
      </c>
      <c r="I17" s="150">
        <v>80</v>
      </c>
      <c r="J17" s="41" t="s">
        <v>88</v>
      </c>
      <c r="K17" s="41">
        <f t="shared" si="3"/>
        <v>57.04225352112676</v>
      </c>
      <c r="L17" s="42">
        <f t="shared" ref="L17:L26" si="10">G17/1.42</f>
        <v>58.450704225352112</v>
      </c>
      <c r="M17" s="41">
        <f>L17+1.42</f>
        <v>59.870704225352114</v>
      </c>
      <c r="N17" s="43">
        <v>19</v>
      </c>
      <c r="O17" s="44" t="s">
        <v>100</v>
      </c>
      <c r="P17" s="44">
        <v>13.1</v>
      </c>
      <c r="Q17" s="153">
        <v>139</v>
      </c>
      <c r="R17" s="153"/>
      <c r="S17" s="153">
        <v>98150336</v>
      </c>
      <c r="T17" s="45">
        <f t="shared" si="4"/>
        <v>4836</v>
      </c>
      <c r="U17" s="46">
        <f t="shared" si="5"/>
        <v>116.06399999999999</v>
      </c>
      <c r="V17" s="46">
        <f t="shared" si="6"/>
        <v>4.8360000000000003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1187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16600551</v>
      </c>
      <c r="AJ17" s="45">
        <f t="shared" si="7"/>
        <v>1121</v>
      </c>
      <c r="AK17" s="48">
        <f t="shared" si="9"/>
        <v>231.80314309346565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>
        <v>3</v>
      </c>
      <c r="E18" s="150">
        <f t="shared" si="2"/>
        <v>2.1126760563380285</v>
      </c>
      <c r="F18" s="150">
        <v>8</v>
      </c>
      <c r="G18" s="118">
        <v>80</v>
      </c>
      <c r="H18" s="150">
        <f t="shared" si="0"/>
        <v>56.338028169014088</v>
      </c>
      <c r="I18" s="150">
        <v>79</v>
      </c>
      <c r="J18" s="41" t="s">
        <v>88</v>
      </c>
      <c r="K18" s="41">
        <f t="shared" si="3"/>
        <v>54.929577464788736</v>
      </c>
      <c r="L18" s="42">
        <f t="shared" si="10"/>
        <v>56.338028169014088</v>
      </c>
      <c r="M18" s="41">
        <f>L18+1.42</f>
        <v>57.758028169014089</v>
      </c>
      <c r="N18" s="43">
        <v>19</v>
      </c>
      <c r="O18" s="44" t="s">
        <v>100</v>
      </c>
      <c r="P18" s="44">
        <v>16.7</v>
      </c>
      <c r="Q18" s="153">
        <v>143</v>
      </c>
      <c r="R18" s="153"/>
      <c r="S18" s="153">
        <v>98154790</v>
      </c>
      <c r="T18" s="45">
        <f t="shared" si="4"/>
        <v>4454</v>
      </c>
      <c r="U18" s="46">
        <f t="shared" si="5"/>
        <v>106.896</v>
      </c>
      <c r="V18" s="46">
        <f t="shared" si="6"/>
        <v>4.4539999999999997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1187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16601592</v>
      </c>
      <c r="AJ18" s="45">
        <f t="shared" si="7"/>
        <v>1041</v>
      </c>
      <c r="AK18" s="48">
        <f t="shared" si="9"/>
        <v>233.72249663224071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>
        <v>3</v>
      </c>
      <c r="E19" s="150">
        <f t="shared" si="2"/>
        <v>2.1126760563380285</v>
      </c>
      <c r="F19" s="150">
        <v>8</v>
      </c>
      <c r="G19" s="118">
        <v>76</v>
      </c>
      <c r="H19" s="150">
        <f t="shared" si="0"/>
        <v>53.521126760563384</v>
      </c>
      <c r="I19" s="150">
        <v>75</v>
      </c>
      <c r="J19" s="41" t="s">
        <v>88</v>
      </c>
      <c r="K19" s="41">
        <f t="shared" si="3"/>
        <v>52.112676056338032</v>
      </c>
      <c r="L19" s="42">
        <f t="shared" si="10"/>
        <v>53.521126760563384</v>
      </c>
      <c r="M19" s="41">
        <f t="shared" ref="M19:M23" si="11">L19+1.42</f>
        <v>54.941126760563385</v>
      </c>
      <c r="N19" s="43">
        <v>19</v>
      </c>
      <c r="O19" s="44" t="s">
        <v>100</v>
      </c>
      <c r="P19" s="44">
        <v>17.3</v>
      </c>
      <c r="Q19" s="153">
        <v>145</v>
      </c>
      <c r="R19" s="153"/>
      <c r="S19" s="153">
        <v>98159842</v>
      </c>
      <c r="T19" s="45">
        <f t="shared" si="4"/>
        <v>5052</v>
      </c>
      <c r="U19" s="46">
        <f>T19*24/1000</f>
        <v>121.248</v>
      </c>
      <c r="V19" s="46">
        <f t="shared" si="6"/>
        <v>5.0519999999999996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1187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16602714</v>
      </c>
      <c r="AJ19" s="45">
        <f t="shared" si="7"/>
        <v>1122</v>
      </c>
      <c r="AK19" s="48">
        <f t="shared" si="9"/>
        <v>222.09026128266035</v>
      </c>
      <c r="AL19" s="151">
        <v>0</v>
      </c>
      <c r="AM19" s="151">
        <v>0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>
        <v>3</v>
      </c>
      <c r="E20" s="150">
        <f t="shared" si="2"/>
        <v>2.1126760563380285</v>
      </c>
      <c r="F20" s="150">
        <v>8</v>
      </c>
      <c r="G20" s="118">
        <v>78</v>
      </c>
      <c r="H20" s="150">
        <f t="shared" si="0"/>
        <v>54.929577464788736</v>
      </c>
      <c r="I20" s="150">
        <v>77</v>
      </c>
      <c r="J20" s="41" t="s">
        <v>88</v>
      </c>
      <c r="K20" s="41">
        <f t="shared" si="3"/>
        <v>53.521126760563384</v>
      </c>
      <c r="L20" s="42">
        <f t="shared" si="10"/>
        <v>54.929577464788736</v>
      </c>
      <c r="M20" s="41">
        <f t="shared" si="11"/>
        <v>56.349577464788737</v>
      </c>
      <c r="N20" s="43">
        <v>19</v>
      </c>
      <c r="O20" s="44" t="s">
        <v>100</v>
      </c>
      <c r="P20" s="44">
        <v>18.399999999999999</v>
      </c>
      <c r="Q20" s="153">
        <v>132</v>
      </c>
      <c r="R20" s="153"/>
      <c r="S20" s="153">
        <v>98165166</v>
      </c>
      <c r="T20" s="45">
        <f t="shared" si="4"/>
        <v>5324</v>
      </c>
      <c r="U20" s="46">
        <f t="shared" si="5"/>
        <v>127.776</v>
      </c>
      <c r="V20" s="46">
        <f t="shared" si="6"/>
        <v>5.3239999999999998</v>
      </c>
      <c r="W20" s="96">
        <v>9.1</v>
      </c>
      <c r="X20" s="96">
        <f t="shared" si="1"/>
        <v>9.1</v>
      </c>
      <c r="Y20" s="97" t="s">
        <v>171</v>
      </c>
      <c r="Z20" s="154">
        <v>1057</v>
      </c>
      <c r="AA20" s="154">
        <v>0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16603912</v>
      </c>
      <c r="AJ20" s="45">
        <f t="shared" si="7"/>
        <v>1198</v>
      </c>
      <c r="AK20" s="48">
        <f t="shared" si="9"/>
        <v>225.01878287002253</v>
      </c>
      <c r="AL20" s="151">
        <v>1</v>
      </c>
      <c r="AM20" s="151">
        <v>0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7</v>
      </c>
      <c r="G21" s="118">
        <v>77</v>
      </c>
      <c r="H21" s="150">
        <f t="shared" si="0"/>
        <v>54.225352112676056</v>
      </c>
      <c r="I21" s="150">
        <v>76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>
        <v>134</v>
      </c>
      <c r="R21" s="153"/>
      <c r="S21" s="153">
        <v>98170671</v>
      </c>
      <c r="T21" s="45">
        <f t="shared" si="4"/>
        <v>5505</v>
      </c>
      <c r="U21" s="46">
        <f t="shared" si="5"/>
        <v>132.12</v>
      </c>
      <c r="V21" s="46">
        <f t="shared" si="6"/>
        <v>5.5049999999999999</v>
      </c>
      <c r="W21" s="96">
        <v>8.4</v>
      </c>
      <c r="X21" s="96">
        <f t="shared" si="1"/>
        <v>8.4</v>
      </c>
      <c r="Y21" s="97" t="s">
        <v>171</v>
      </c>
      <c r="Z21" s="154">
        <v>1058</v>
      </c>
      <c r="AA21" s="154">
        <v>0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16605170</v>
      </c>
      <c r="AJ21" s="45">
        <f t="shared" si="7"/>
        <v>1258</v>
      </c>
      <c r="AK21" s="48">
        <f t="shared" si="9"/>
        <v>228.51952770208902</v>
      </c>
      <c r="AL21" s="151">
        <v>1</v>
      </c>
      <c r="AM21" s="151">
        <v>0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1.1299999999999999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3</v>
      </c>
      <c r="E22" s="150">
        <f t="shared" si="2"/>
        <v>2.1126760563380285</v>
      </c>
      <c r="F22" s="150">
        <v>6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>
        <v>135</v>
      </c>
      <c r="R22" s="153"/>
      <c r="S22" s="153">
        <v>98175211</v>
      </c>
      <c r="T22" s="45">
        <f t="shared" si="4"/>
        <v>4540</v>
      </c>
      <c r="U22" s="46">
        <f t="shared" si="5"/>
        <v>108.96</v>
      </c>
      <c r="V22" s="46">
        <f t="shared" si="6"/>
        <v>4.54</v>
      </c>
      <c r="W22" s="96">
        <v>7.6</v>
      </c>
      <c r="X22" s="96">
        <f>W22</f>
        <v>7.6</v>
      </c>
      <c r="Y22" s="97" t="s">
        <v>171</v>
      </c>
      <c r="Z22" s="154">
        <v>1017</v>
      </c>
      <c r="AA22" s="154">
        <v>0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16606379</v>
      </c>
      <c r="AJ22" s="45">
        <f t="shared" si="7"/>
        <v>1209</v>
      </c>
      <c r="AK22" s="48">
        <f t="shared" si="9"/>
        <v>266.29955947136563</v>
      </c>
      <c r="AL22" s="151">
        <v>1</v>
      </c>
      <c r="AM22" s="151">
        <v>0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3</v>
      </c>
      <c r="E23" s="150">
        <f t="shared" si="2"/>
        <v>2.1126760563380285</v>
      </c>
      <c r="F23" s="150">
        <v>5</v>
      </c>
      <c r="G23" s="118">
        <v>74</v>
      </c>
      <c r="H23" s="150">
        <f t="shared" si="0"/>
        <v>52.112676056338032</v>
      </c>
      <c r="I23" s="150">
        <v>74</v>
      </c>
      <c r="J23" s="41" t="s">
        <v>88</v>
      </c>
      <c r="K23" s="41">
        <f t="shared" si="3"/>
        <v>50.70422535211268</v>
      </c>
      <c r="L23" s="42">
        <f t="shared" si="10"/>
        <v>52.112676056338032</v>
      </c>
      <c r="M23" s="41">
        <f t="shared" si="11"/>
        <v>53.532676056338033</v>
      </c>
      <c r="N23" s="43">
        <v>19</v>
      </c>
      <c r="O23" s="44" t="s">
        <v>100</v>
      </c>
      <c r="P23" s="44">
        <v>17.3</v>
      </c>
      <c r="Q23" s="153">
        <v>132</v>
      </c>
      <c r="R23" s="153"/>
      <c r="S23" s="153">
        <v>98179778</v>
      </c>
      <c r="T23" s="45">
        <f t="shared" si="4"/>
        <v>4567</v>
      </c>
      <c r="U23" s="46">
        <f>T23*24/1000</f>
        <v>109.608</v>
      </c>
      <c r="V23" s="46">
        <f t="shared" si="6"/>
        <v>4.5670000000000002</v>
      </c>
      <c r="W23" s="96">
        <v>7.1</v>
      </c>
      <c r="X23" s="96">
        <f t="shared" si="1"/>
        <v>7.1</v>
      </c>
      <c r="Y23" s="97" t="s">
        <v>171</v>
      </c>
      <c r="Z23" s="154">
        <v>1016</v>
      </c>
      <c r="AA23" s="154">
        <v>0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16607579</v>
      </c>
      <c r="AJ23" s="45">
        <f t="shared" si="7"/>
        <v>1200</v>
      </c>
      <c r="AK23" s="48">
        <f t="shared" si="9"/>
        <v>262.75454346398072</v>
      </c>
      <c r="AL23" s="151">
        <v>1</v>
      </c>
      <c r="AM23" s="151">
        <v>0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74</v>
      </c>
      <c r="H24" s="150">
        <f t="shared" si="0"/>
        <v>52.112676056338032</v>
      </c>
      <c r="I24" s="150">
        <v>74</v>
      </c>
      <c r="J24" s="41" t="s">
        <v>88</v>
      </c>
      <c r="K24" s="41">
        <f t="shared" si="3"/>
        <v>50.70422535211268</v>
      </c>
      <c r="L24" s="42">
        <f t="shared" si="10"/>
        <v>52.112676056338032</v>
      </c>
      <c r="M24" s="41">
        <f>L24+(6/1.42)</f>
        <v>56.338028169014088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98184614</v>
      </c>
      <c r="T24" s="45">
        <f t="shared" si="4"/>
        <v>4836</v>
      </c>
      <c r="U24" s="46">
        <f>T24*24/1000</f>
        <v>116.06399999999999</v>
      </c>
      <c r="V24" s="46">
        <f t="shared" si="6"/>
        <v>4.8360000000000003</v>
      </c>
      <c r="W24" s="96">
        <v>6.5</v>
      </c>
      <c r="X24" s="96">
        <f t="shared" si="1"/>
        <v>6.5</v>
      </c>
      <c r="Y24" s="97" t="s">
        <v>171</v>
      </c>
      <c r="Z24" s="154">
        <v>1017</v>
      </c>
      <c r="AA24" s="154">
        <v>0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16608790</v>
      </c>
      <c r="AJ24" s="45">
        <f t="shared" si="7"/>
        <v>1211</v>
      </c>
      <c r="AK24" s="48">
        <f t="shared" si="9"/>
        <v>250.41356492969393</v>
      </c>
      <c r="AL24" s="151">
        <v>1</v>
      </c>
      <c r="AM24" s="151">
        <v>0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75</v>
      </c>
      <c r="H25" s="150">
        <f t="shared" si="0"/>
        <v>52.816901408450704</v>
      </c>
      <c r="I25" s="150">
        <v>73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98189429</v>
      </c>
      <c r="T25" s="45">
        <f t="shared" si="4"/>
        <v>4815</v>
      </c>
      <c r="U25" s="46">
        <f t="shared" si="5"/>
        <v>115.56</v>
      </c>
      <c r="V25" s="46">
        <f t="shared" si="6"/>
        <v>4.8150000000000004</v>
      </c>
      <c r="W25" s="96">
        <v>6</v>
      </c>
      <c r="X25" s="96">
        <f t="shared" si="1"/>
        <v>6</v>
      </c>
      <c r="Y25" s="97" t="s">
        <v>171</v>
      </c>
      <c r="Z25" s="154">
        <v>1005</v>
      </c>
      <c r="AA25" s="154">
        <v>0</v>
      </c>
      <c r="AB25" s="154">
        <v>1187</v>
      </c>
      <c r="AC25" s="154">
        <v>1185</v>
      </c>
      <c r="AD25" s="154">
        <v>1187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16610015</v>
      </c>
      <c r="AJ25" s="45">
        <f t="shared" si="7"/>
        <v>1225</v>
      </c>
      <c r="AK25" s="48">
        <f t="shared" si="9"/>
        <v>254.41329179646934</v>
      </c>
      <c r="AL25" s="151">
        <v>1</v>
      </c>
      <c r="AM25" s="151">
        <v>0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0.88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75</v>
      </c>
      <c r="H26" s="150">
        <f t="shared" si="0"/>
        <v>52.816901408450704</v>
      </c>
      <c r="I26" s="150">
        <v>73</v>
      </c>
      <c r="J26" s="41" t="s">
        <v>88</v>
      </c>
      <c r="K26" s="41">
        <f t="shared" si="3"/>
        <v>51.408450704225352</v>
      </c>
      <c r="L26" s="42">
        <f t="shared" si="10"/>
        <v>52.816901408450704</v>
      </c>
      <c r="M26" s="41">
        <f t="shared" si="12"/>
        <v>57.04225352112676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98194160</v>
      </c>
      <c r="T26" s="45">
        <f t="shared" si="4"/>
        <v>4731</v>
      </c>
      <c r="U26" s="46">
        <f t="shared" si="5"/>
        <v>113.544</v>
      </c>
      <c r="V26" s="46">
        <f t="shared" si="6"/>
        <v>4.7309999999999999</v>
      </c>
      <c r="W26" s="96">
        <v>5.6</v>
      </c>
      <c r="X26" s="96">
        <f t="shared" si="1"/>
        <v>5.6</v>
      </c>
      <c r="Y26" s="97" t="s">
        <v>171</v>
      </c>
      <c r="Z26" s="154">
        <v>1006</v>
      </c>
      <c r="AA26" s="154">
        <v>0</v>
      </c>
      <c r="AB26" s="154">
        <v>1187</v>
      </c>
      <c r="AC26" s="154">
        <v>1185</v>
      </c>
      <c r="AD26" s="154">
        <v>1187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16611162</v>
      </c>
      <c r="AJ26" s="45">
        <f t="shared" si="7"/>
        <v>1147</v>
      </c>
      <c r="AK26" s="48">
        <f t="shared" si="9"/>
        <v>242.4434580426971</v>
      </c>
      <c r="AL26" s="151">
        <v>1</v>
      </c>
      <c r="AM26" s="151">
        <v>0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2</v>
      </c>
      <c r="G27" s="118">
        <v>75</v>
      </c>
      <c r="H27" s="150">
        <f t="shared" si="0"/>
        <v>52.816901408450704</v>
      </c>
      <c r="I27" s="150">
        <v>73</v>
      </c>
      <c r="J27" s="41" t="s">
        <v>88</v>
      </c>
      <c r="K27" s="41">
        <f t="shared" si="3"/>
        <v>49.295774647887328</v>
      </c>
      <c r="L27" s="42">
        <f>(G27-3)/1.42</f>
        <v>50.70422535211268</v>
      </c>
      <c r="M27" s="41">
        <f t="shared" si="12"/>
        <v>54.929577464788736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98199170</v>
      </c>
      <c r="T27" s="45">
        <f t="shared" si="4"/>
        <v>5010</v>
      </c>
      <c r="U27" s="46">
        <f t="shared" si="5"/>
        <v>120.24</v>
      </c>
      <c r="V27" s="46">
        <f t="shared" si="6"/>
        <v>5.01</v>
      </c>
      <c r="W27" s="96">
        <v>5.0999999999999996</v>
      </c>
      <c r="X27" s="96">
        <f t="shared" si="1"/>
        <v>5.0999999999999996</v>
      </c>
      <c r="Y27" s="97" t="s">
        <v>171</v>
      </c>
      <c r="Z27" s="154">
        <v>1006</v>
      </c>
      <c r="AA27" s="154">
        <v>0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16612357</v>
      </c>
      <c r="AJ27" s="45">
        <f>IF(ISBLANK(AI27),"-",AI27-AI26)</f>
        <v>1195</v>
      </c>
      <c r="AK27" s="48">
        <f t="shared" si="9"/>
        <v>238.52295409181639</v>
      </c>
      <c r="AL27" s="151">
        <v>1</v>
      </c>
      <c r="AM27" s="151">
        <v>0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1</v>
      </c>
      <c r="G28" s="118">
        <v>74</v>
      </c>
      <c r="H28" s="150">
        <f t="shared" si="0"/>
        <v>52.112676056338032</v>
      </c>
      <c r="I28" s="150">
        <v>71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98204020</v>
      </c>
      <c r="T28" s="45">
        <f t="shared" si="4"/>
        <v>4850</v>
      </c>
      <c r="U28" s="46">
        <f t="shared" si="5"/>
        <v>116.4</v>
      </c>
      <c r="V28" s="46">
        <f t="shared" si="6"/>
        <v>4.8499999999999996</v>
      </c>
      <c r="W28" s="96">
        <v>4.7</v>
      </c>
      <c r="X28" s="96">
        <f t="shared" si="1"/>
        <v>4.7</v>
      </c>
      <c r="Y28" s="97" t="s">
        <v>171</v>
      </c>
      <c r="Z28" s="154">
        <v>1006</v>
      </c>
      <c r="AA28" s="154">
        <v>0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16613505</v>
      </c>
      <c r="AJ28" s="45">
        <f t="shared" si="7"/>
        <v>1148</v>
      </c>
      <c r="AK28" s="48">
        <f>AJ27/V28</f>
        <v>246.39175257731961</v>
      </c>
      <c r="AL28" s="151">
        <v>1</v>
      </c>
      <c r="AM28" s="151">
        <v>0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1</v>
      </c>
      <c r="G29" s="118">
        <v>74</v>
      </c>
      <c r="H29" s="150">
        <f t="shared" si="0"/>
        <v>52.112676056338032</v>
      </c>
      <c r="I29" s="150">
        <v>71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98209711</v>
      </c>
      <c r="T29" s="45">
        <f t="shared" si="4"/>
        <v>5691</v>
      </c>
      <c r="U29" s="46">
        <f t="shared" si="5"/>
        <v>136.584</v>
      </c>
      <c r="V29" s="46">
        <f t="shared" si="6"/>
        <v>5.6909999999999998</v>
      </c>
      <c r="W29" s="96">
        <v>4.3</v>
      </c>
      <c r="X29" s="96">
        <f t="shared" si="1"/>
        <v>4.3</v>
      </c>
      <c r="Y29" s="97" t="s">
        <v>171</v>
      </c>
      <c r="Z29" s="154">
        <v>1006</v>
      </c>
      <c r="AA29" s="154">
        <v>0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16614695</v>
      </c>
      <c r="AJ29" s="45">
        <f t="shared" si="7"/>
        <v>1190</v>
      </c>
      <c r="AK29" s="48">
        <f>AJ28/V29</f>
        <v>201.72201722017221</v>
      </c>
      <c r="AL29" s="151">
        <v>1</v>
      </c>
      <c r="AM29" s="151">
        <v>0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1.01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0</v>
      </c>
      <c r="G30" s="118">
        <v>74</v>
      </c>
      <c r="H30" s="150">
        <f t="shared" si="0"/>
        <v>52.112676056338032</v>
      </c>
      <c r="I30" s="150">
        <v>71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98215303</v>
      </c>
      <c r="T30" s="45">
        <f t="shared" si="4"/>
        <v>5592</v>
      </c>
      <c r="U30" s="46">
        <f t="shared" si="5"/>
        <v>134.208</v>
      </c>
      <c r="V30" s="46">
        <f t="shared" si="6"/>
        <v>5.5919999999999996</v>
      </c>
      <c r="W30" s="96">
        <v>3.9</v>
      </c>
      <c r="X30" s="96">
        <f t="shared" si="1"/>
        <v>3.9</v>
      </c>
      <c r="Y30" s="97" t="s">
        <v>171</v>
      </c>
      <c r="Z30" s="154">
        <v>1006</v>
      </c>
      <c r="AA30" s="154">
        <v>0</v>
      </c>
      <c r="AB30" s="154">
        <v>1187</v>
      </c>
      <c r="AC30" s="154">
        <v>1185</v>
      </c>
      <c r="AD30" s="154">
        <v>1187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16615846</v>
      </c>
      <c r="AJ30" s="45">
        <f t="shared" si="7"/>
        <v>1151</v>
      </c>
      <c r="AK30" s="48">
        <f t="shared" si="9"/>
        <v>205.82975679542204</v>
      </c>
      <c r="AL30" s="151">
        <v>1</v>
      </c>
      <c r="AM30" s="151">
        <v>0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0</v>
      </c>
      <c r="G31" s="118">
        <v>74</v>
      </c>
      <c r="H31" s="150">
        <f t="shared" si="0"/>
        <v>52.112676056338032</v>
      </c>
      <c r="I31" s="150">
        <v>71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98222099</v>
      </c>
      <c r="T31" s="45">
        <f t="shared" si="4"/>
        <v>6796</v>
      </c>
      <c r="U31" s="46">
        <f t="shared" si="5"/>
        <v>163.10400000000001</v>
      </c>
      <c r="V31" s="46">
        <f t="shared" si="6"/>
        <v>6.7960000000000003</v>
      </c>
      <c r="W31" s="96">
        <v>3.5</v>
      </c>
      <c r="X31" s="96">
        <f t="shared" si="1"/>
        <v>3.5</v>
      </c>
      <c r="Y31" s="97" t="s">
        <v>171</v>
      </c>
      <c r="Z31" s="154">
        <v>1006</v>
      </c>
      <c r="AA31" s="154">
        <v>0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16617016</v>
      </c>
      <c r="AJ31" s="45">
        <f t="shared" si="7"/>
        <v>1170</v>
      </c>
      <c r="AK31" s="48">
        <f t="shared" si="9"/>
        <v>172.16009417304295</v>
      </c>
      <c r="AL31" s="151">
        <v>1</v>
      </c>
      <c r="AM31" s="151">
        <v>0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75</v>
      </c>
      <c r="H32" s="150">
        <f t="shared" si="0"/>
        <v>52.816901408450704</v>
      </c>
      <c r="I32" s="150">
        <v>73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98226580</v>
      </c>
      <c r="T32" s="45">
        <f t="shared" si="4"/>
        <v>4481</v>
      </c>
      <c r="U32" s="46">
        <f t="shared" si="5"/>
        <v>107.544</v>
      </c>
      <c r="V32" s="46">
        <f t="shared" si="6"/>
        <v>4.4809999999999999</v>
      </c>
      <c r="W32" s="96">
        <v>3.2</v>
      </c>
      <c r="X32" s="96">
        <f t="shared" si="1"/>
        <v>3.2</v>
      </c>
      <c r="Y32" s="97" t="s">
        <v>171</v>
      </c>
      <c r="Z32" s="154">
        <v>1006</v>
      </c>
      <c r="AA32" s="154">
        <v>0</v>
      </c>
      <c r="AB32" s="154">
        <v>1187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16618166</v>
      </c>
      <c r="AJ32" s="45">
        <f t="shared" si="7"/>
        <v>1150</v>
      </c>
      <c r="AK32" s="48">
        <f t="shared" si="9"/>
        <v>256.63914304842672</v>
      </c>
      <c r="AL32" s="151">
        <v>1</v>
      </c>
      <c r="AM32" s="151">
        <v>0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-2</v>
      </c>
      <c r="G33" s="118">
        <v>70</v>
      </c>
      <c r="H33" s="150">
        <f t="shared" si="0"/>
        <v>49.295774647887328</v>
      </c>
      <c r="I33" s="150">
        <v>68</v>
      </c>
      <c r="J33" s="41" t="s">
        <v>88</v>
      </c>
      <c r="K33" s="41">
        <f t="shared" si="3"/>
        <v>45.774647887323944</v>
      </c>
      <c r="L33" s="42">
        <f t="shared" si="13"/>
        <v>47.183098591549296</v>
      </c>
      <c r="M33" s="41">
        <f t="shared" si="12"/>
        <v>51.408450704225352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98232112</v>
      </c>
      <c r="T33" s="45">
        <f t="shared" si="4"/>
        <v>5532</v>
      </c>
      <c r="U33" s="46">
        <f t="shared" si="5"/>
        <v>132.768</v>
      </c>
      <c r="V33" s="46">
        <f t="shared" si="6"/>
        <v>5.532</v>
      </c>
      <c r="W33" s="96">
        <v>3</v>
      </c>
      <c r="X33" s="96">
        <f t="shared" si="1"/>
        <v>3</v>
      </c>
      <c r="Y33" s="97" t="s">
        <v>171</v>
      </c>
      <c r="Z33" s="154">
        <v>1006</v>
      </c>
      <c r="AA33" s="154">
        <v>0</v>
      </c>
      <c r="AB33" s="154">
        <v>1187</v>
      </c>
      <c r="AC33" s="154">
        <v>1185</v>
      </c>
      <c r="AD33" s="154">
        <v>1187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16619324</v>
      </c>
      <c r="AJ33" s="45">
        <f t="shared" si="7"/>
        <v>1158</v>
      </c>
      <c r="AK33" s="48">
        <f t="shared" si="9"/>
        <v>209.32754880694142</v>
      </c>
      <c r="AL33" s="151">
        <v>1</v>
      </c>
      <c r="AM33" s="151">
        <v>0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1.05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72</v>
      </c>
      <c r="H34" s="150">
        <f t="shared" si="0"/>
        <v>50.70422535211268</v>
      </c>
      <c r="I34" s="150">
        <v>70</v>
      </c>
      <c r="J34" s="41" t="s">
        <v>88</v>
      </c>
      <c r="K34" s="41">
        <f>L34-(2/1.42)</f>
        <v>45.774647887323944</v>
      </c>
      <c r="L34" s="42">
        <f>(G34-5)/1.42</f>
        <v>47.183098591549296</v>
      </c>
      <c r="M34" s="41">
        <f t="shared" si="12"/>
        <v>51.408450704225352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98237225</v>
      </c>
      <c r="T34" s="45">
        <f t="shared" si="4"/>
        <v>5113</v>
      </c>
      <c r="U34" s="46">
        <f t="shared" si="5"/>
        <v>122.712</v>
      </c>
      <c r="V34" s="46">
        <f t="shared" si="6"/>
        <v>5.1130000000000004</v>
      </c>
      <c r="W34" s="96">
        <v>3.6</v>
      </c>
      <c r="X34" s="96">
        <f t="shared" si="1"/>
        <v>3.6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16620411</v>
      </c>
      <c r="AJ34" s="45">
        <f t="shared" si="7"/>
        <v>1087</v>
      </c>
      <c r="AK34" s="48">
        <f t="shared" si="9"/>
        <v>212.59534519851357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75</v>
      </c>
      <c r="H35" s="150">
        <f t="shared" si="0"/>
        <v>52.816901408450704</v>
      </c>
      <c r="I35" s="150">
        <v>73</v>
      </c>
      <c r="J35" s="41" t="s">
        <v>88</v>
      </c>
      <c r="K35" s="41">
        <f t="shared" si="3"/>
        <v>47.887323943661976</v>
      </c>
      <c r="L35" s="42">
        <f>(G35-5)/1.42</f>
        <v>49.295774647887328</v>
      </c>
      <c r="M35" s="41">
        <f t="shared" si="12"/>
        <v>53.521126760563384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98242615</v>
      </c>
      <c r="T35" s="45">
        <f t="shared" si="4"/>
        <v>5390</v>
      </c>
      <c r="U35" s="46">
        <f t="shared" si="5"/>
        <v>129.36000000000001</v>
      </c>
      <c r="V35" s="46">
        <f t="shared" si="6"/>
        <v>5.39</v>
      </c>
      <c r="W35" s="96">
        <v>4.5999999999999996</v>
      </c>
      <c r="X35" s="96">
        <f t="shared" si="1"/>
        <v>4.5999999999999996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1187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16621516</v>
      </c>
      <c r="AJ35" s="45">
        <f t="shared" si="7"/>
        <v>1105</v>
      </c>
      <c r="AK35" s="48">
        <f t="shared" si="9"/>
        <v>205.00927643784789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120070</v>
      </c>
      <c r="U36" s="46">
        <f t="shared" si="5"/>
        <v>2881.68</v>
      </c>
      <c r="V36" s="46">
        <f t="shared" si="6"/>
        <v>120.07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27569</v>
      </c>
      <c r="AK36" s="61">
        <f>$AJ$36/$V36</f>
        <v>229.60772882485219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1.0183333333333333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220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201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224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15" t="s">
        <v>199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207" t="s">
        <v>172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173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174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15" t="s">
        <v>225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32" t="s">
        <v>175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209" t="s">
        <v>176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32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R3:W3" name="Range1_16_1_1_1_1_1_1_2_2_2_2_2_2_2_2_2_2_2_2_2_2_2_2_2_2_2_2_2_2_2_1_2_2_2_2_2_2_2_2_2_2_3_2_2_2_2_2_2_2_2_2_2_1_1_1_1_2_2_1_1_1_1_1_1_1_1_1_1_1_1_1_1_3_1_2_1_1_1_1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7" name="Range2_12_5_1_1_1_2_1_1_1_1_1_1_1_1_1_1_1_2_1_1_1_1_1_1_1_1_1_1_1_1_1_1_1_1_1_1_1_1_1_1_2_1_1_1_1_1_1_1_1_1_1_1_2_1_1_1_1_2_1_1_1_1_1_1_1_1_1_1_1_2_1_1_1_1_1_1_1_1_1_1_1_1_1_1_3_1_1_1_1_2_1_1_1_1_1_1_1_2_1_1_1_1_1_1_1_1_1_1_1_1_1_1_1_1_1_1_1_1_1_1_1_1__6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295" priority="5" operator="containsText" text="N/A">
      <formula>NOT(ISERROR(SEARCH("N/A",Z12)))</formula>
    </cfRule>
    <cfRule type="cellIs" dxfId="294" priority="17" operator="equal">
      <formula>0</formula>
    </cfRule>
  </conditionalFormatting>
  <conditionalFormatting sqref="Z12:AG35">
    <cfRule type="cellIs" dxfId="293" priority="16" operator="greaterThanOrEqual">
      <formula>1185</formula>
    </cfRule>
  </conditionalFormatting>
  <conditionalFormatting sqref="Z12:AG35">
    <cfRule type="cellIs" dxfId="292" priority="15" operator="between">
      <formula>0.1</formula>
      <formula>1184</formula>
    </cfRule>
  </conditionalFormatting>
  <conditionalFormatting sqref="Z8:Z9 AT12:AT35 AL36:AQ36 AL12:AR35">
    <cfRule type="cellIs" dxfId="291" priority="14" operator="equal">
      <formula>0</formula>
    </cfRule>
  </conditionalFormatting>
  <conditionalFormatting sqref="Z8:Z9 AT12:AT35 AL36:AQ36 AL12:AR35">
    <cfRule type="cellIs" dxfId="290" priority="13" operator="greaterThan">
      <formula>1179</formula>
    </cfRule>
  </conditionalFormatting>
  <conditionalFormatting sqref="Z8:Z9 AT12:AT35 AL36:AQ36 AL12:AR35">
    <cfRule type="cellIs" dxfId="289" priority="12" operator="greaterThan">
      <formula>99</formula>
    </cfRule>
  </conditionalFormatting>
  <conditionalFormatting sqref="Z8:Z9 AT12:AT35 AL36:AQ36 AL12:AR35">
    <cfRule type="cellIs" dxfId="288" priority="11" operator="greaterThan">
      <formula>0.99</formula>
    </cfRule>
  </conditionalFormatting>
  <conditionalFormatting sqref="AD8:AD9">
    <cfRule type="cellIs" dxfId="287" priority="10" operator="equal">
      <formula>0</formula>
    </cfRule>
  </conditionalFormatting>
  <conditionalFormatting sqref="AD8:AD9">
    <cfRule type="cellIs" dxfId="286" priority="9" operator="greaterThan">
      <formula>1179</formula>
    </cfRule>
  </conditionalFormatting>
  <conditionalFormatting sqref="AD8:AD9">
    <cfRule type="cellIs" dxfId="285" priority="8" operator="greaterThan">
      <formula>99</formula>
    </cfRule>
  </conditionalFormatting>
  <conditionalFormatting sqref="AD8:AD9">
    <cfRule type="cellIs" dxfId="284" priority="7" operator="greaterThan">
      <formula>0.99</formula>
    </cfRule>
  </conditionalFormatting>
  <conditionalFormatting sqref="AK12:AK35">
    <cfRule type="cellIs" dxfId="283" priority="6" operator="greaterThan">
      <formula>$AK$8</formula>
    </cfRule>
  </conditionalFormatting>
  <conditionalFormatting sqref="AS12:AS35">
    <cfRule type="containsText" dxfId="282" priority="1" operator="containsText" text="N/A">
      <formula>NOT(ISERROR(SEARCH("N/A",AS12)))</formula>
    </cfRule>
    <cfRule type="cellIs" dxfId="281" priority="4" operator="equal">
      <formula>0</formula>
    </cfRule>
  </conditionalFormatting>
  <conditionalFormatting sqref="AS12:AS35">
    <cfRule type="cellIs" dxfId="280" priority="3" operator="greaterThanOrEqual">
      <formula>1185</formula>
    </cfRule>
  </conditionalFormatting>
  <conditionalFormatting sqref="AS12:AS35">
    <cfRule type="cellIs" dxfId="279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7" zoomScaleNormal="100" workbookViewId="0">
      <selection activeCell="B49" sqref="B49:B52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149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161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133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43267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27695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15'!S35</f>
        <v>98242615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15'!AI35</f>
        <v>16621516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4</v>
      </c>
      <c r="G12" s="118">
        <v>68</v>
      </c>
      <c r="H12" s="150">
        <f t="shared" ref="H12:H35" si="0">G12/1.42</f>
        <v>47.887323943661976</v>
      </c>
      <c r="I12" s="150">
        <v>66</v>
      </c>
      <c r="J12" s="41" t="s">
        <v>88</v>
      </c>
      <c r="K12" s="41">
        <f>L12-(2/1.42)</f>
        <v>42.95774647887324</v>
      </c>
      <c r="L12" s="42">
        <f>(G12-5)/1.42</f>
        <v>44.366197183098592</v>
      </c>
      <c r="M12" s="41">
        <f>L12+(6/1.42)</f>
        <v>48.591549295774648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98247441</v>
      </c>
      <c r="T12" s="45">
        <f>IF(ISBLANK(S12),"-",S12-S11)</f>
        <v>4826</v>
      </c>
      <c r="U12" s="46">
        <f>T12*24/1000</f>
        <v>115.824</v>
      </c>
      <c r="V12" s="46">
        <f>T12/1000</f>
        <v>4.8259999999999996</v>
      </c>
      <c r="W12" s="96">
        <v>5.7</v>
      </c>
      <c r="X12" s="96">
        <f t="shared" ref="X12:X35" si="1">W12</f>
        <v>5.7</v>
      </c>
      <c r="Y12" s="97" t="s">
        <v>140</v>
      </c>
      <c r="Z12" s="154">
        <v>0</v>
      </c>
      <c r="AA12" s="154">
        <v>0</v>
      </c>
      <c r="AB12" s="154">
        <v>1186</v>
      </c>
      <c r="AC12" s="154">
        <v>1185</v>
      </c>
      <c r="AD12" s="154">
        <v>1187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16622654</v>
      </c>
      <c r="AJ12" s="45">
        <f>IF(ISBLANK(AI12),"-",AI12-AI11)</f>
        <v>1138</v>
      </c>
      <c r="AK12" s="48">
        <f>AJ12/V12</f>
        <v>235.80605055946955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5</v>
      </c>
      <c r="G13" s="118">
        <v>70</v>
      </c>
      <c r="H13" s="150">
        <f t="shared" si="0"/>
        <v>49.295774647887328</v>
      </c>
      <c r="I13" s="150">
        <v>68</v>
      </c>
      <c r="J13" s="41" t="s">
        <v>88</v>
      </c>
      <c r="K13" s="41">
        <f t="shared" ref="K13:K35" si="3">L13-(2/1.42)</f>
        <v>44.366197183098592</v>
      </c>
      <c r="L13" s="42">
        <f>(G13-5)/1.42</f>
        <v>45.774647887323944</v>
      </c>
      <c r="M13" s="41">
        <f>L13+(6/1.42)</f>
        <v>50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98252514</v>
      </c>
      <c r="T13" s="45">
        <f t="shared" ref="T13:T35" si="4">IF(ISBLANK(S13),"-",S13-S12)</f>
        <v>5073</v>
      </c>
      <c r="U13" s="46">
        <f t="shared" ref="U13:U36" si="5">T13*24/1000</f>
        <v>121.752</v>
      </c>
      <c r="V13" s="46">
        <f t="shared" ref="V13:V36" si="6">T13/1000</f>
        <v>5.0730000000000004</v>
      </c>
      <c r="W13" s="96">
        <v>7.5</v>
      </c>
      <c r="X13" s="96">
        <f t="shared" si="1"/>
        <v>7.5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1186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16623725</v>
      </c>
      <c r="AJ13" s="45">
        <f t="shared" ref="AJ13:AJ35" si="7">IF(ISBLANK(AI13),"-",AI13-AI12)</f>
        <v>1071</v>
      </c>
      <c r="AK13" s="48">
        <f>AJ13/V13</f>
        <v>211.11768184506207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6</v>
      </c>
      <c r="G14" s="118">
        <v>73</v>
      </c>
      <c r="H14" s="150">
        <f t="shared" si="0"/>
        <v>51.408450704225352</v>
      </c>
      <c r="I14" s="150">
        <v>70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98257386</v>
      </c>
      <c r="T14" s="45">
        <f>IF(ISBLANK(S14),"-",S14-S13)</f>
        <v>4872</v>
      </c>
      <c r="U14" s="46">
        <f t="shared" si="5"/>
        <v>116.928</v>
      </c>
      <c r="V14" s="46">
        <f t="shared" si="6"/>
        <v>4.8719999999999999</v>
      </c>
      <c r="W14" s="96">
        <v>8.6</v>
      </c>
      <c r="X14" s="96">
        <f t="shared" si="1"/>
        <v>8.6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1187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16624886</v>
      </c>
      <c r="AJ14" s="45">
        <f t="shared" si="7"/>
        <v>1161</v>
      </c>
      <c r="AK14" s="48">
        <f t="shared" ref="AK14:AK35" si="9">AJ14/V14</f>
        <v>238.30049261083744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98261933</v>
      </c>
      <c r="T15" s="45">
        <f t="shared" si="4"/>
        <v>4547</v>
      </c>
      <c r="U15" s="46">
        <f t="shared" si="5"/>
        <v>109.128</v>
      </c>
      <c r="V15" s="46">
        <f t="shared" si="6"/>
        <v>4.5469999999999997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1147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16625971</v>
      </c>
      <c r="AJ15" s="45">
        <f t="shared" si="7"/>
        <v>1085</v>
      </c>
      <c r="AK15" s="48">
        <f t="shared" si="9"/>
        <v>238.61886958434133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82</v>
      </c>
      <c r="H16" s="150">
        <f t="shared" si="0"/>
        <v>57.74647887323944</v>
      </c>
      <c r="I16" s="150">
        <v>80</v>
      </c>
      <c r="J16" s="41" t="s">
        <v>88</v>
      </c>
      <c r="K16" s="41">
        <f t="shared" si="3"/>
        <v>52.816901408450704</v>
      </c>
      <c r="L16" s="42">
        <f>(G16-5)/1.42</f>
        <v>54.225352112676056</v>
      </c>
      <c r="M16" s="41">
        <f>L16+(6/1.42)</f>
        <v>58.450704225352112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98265991</v>
      </c>
      <c r="T16" s="45">
        <f t="shared" si="4"/>
        <v>4058</v>
      </c>
      <c r="U16" s="46">
        <f t="shared" si="5"/>
        <v>97.391999999999996</v>
      </c>
      <c r="V16" s="46">
        <f t="shared" si="6"/>
        <v>4.0579999999999998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1146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16626998</v>
      </c>
      <c r="AJ16" s="45">
        <f t="shared" si="7"/>
        <v>1027</v>
      </c>
      <c r="AK16" s="48">
        <f t="shared" si="9"/>
        <v>253.08033514046329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9</v>
      </c>
      <c r="G17" s="118">
        <v>83</v>
      </c>
      <c r="H17" s="150">
        <f t="shared" si="0"/>
        <v>58.450704225352112</v>
      </c>
      <c r="I17" s="150">
        <v>80</v>
      </c>
      <c r="J17" s="41" t="s">
        <v>88</v>
      </c>
      <c r="K17" s="41">
        <f t="shared" si="3"/>
        <v>57.04225352112676</v>
      </c>
      <c r="L17" s="42">
        <f t="shared" ref="L17:L26" si="10">G17/1.42</f>
        <v>58.450704225352112</v>
      </c>
      <c r="M17" s="41">
        <f>L17+1.42</f>
        <v>59.870704225352114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98270701</v>
      </c>
      <c r="T17" s="45">
        <f t="shared" si="4"/>
        <v>4710</v>
      </c>
      <c r="U17" s="46">
        <f t="shared" si="5"/>
        <v>113.04</v>
      </c>
      <c r="V17" s="46">
        <f t="shared" si="6"/>
        <v>4.71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1187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16628119</v>
      </c>
      <c r="AJ17" s="45">
        <f t="shared" si="7"/>
        <v>1121</v>
      </c>
      <c r="AK17" s="48">
        <f t="shared" si="9"/>
        <v>238.00424628450105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81</v>
      </c>
      <c r="H18" s="150">
        <f t="shared" si="0"/>
        <v>57.04225352112676</v>
      </c>
      <c r="I18" s="150">
        <v>80</v>
      </c>
      <c r="J18" s="41" t="s">
        <v>88</v>
      </c>
      <c r="K18" s="41">
        <f t="shared" si="3"/>
        <v>55.633802816901408</v>
      </c>
      <c r="L18" s="42">
        <f t="shared" si="10"/>
        <v>57.04225352112676</v>
      </c>
      <c r="M18" s="41">
        <f>L18+1.42</f>
        <v>58.462253521126762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98275619</v>
      </c>
      <c r="T18" s="45">
        <f t="shared" si="4"/>
        <v>4918</v>
      </c>
      <c r="U18" s="46">
        <f t="shared" si="5"/>
        <v>118.032</v>
      </c>
      <c r="V18" s="46">
        <f t="shared" si="6"/>
        <v>4.9180000000000001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1187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16629228</v>
      </c>
      <c r="AJ18" s="45">
        <f t="shared" si="7"/>
        <v>1109</v>
      </c>
      <c r="AK18" s="48">
        <f t="shared" si="9"/>
        <v>225.49816998779991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8</v>
      </c>
      <c r="G19" s="118">
        <v>79</v>
      </c>
      <c r="H19" s="150">
        <f t="shared" si="0"/>
        <v>55.633802816901408</v>
      </c>
      <c r="I19" s="150">
        <v>79</v>
      </c>
      <c r="J19" s="41" t="s">
        <v>88</v>
      </c>
      <c r="K19" s="41">
        <f t="shared" si="3"/>
        <v>54.225352112676056</v>
      </c>
      <c r="L19" s="42">
        <f t="shared" si="10"/>
        <v>55.633802816901408</v>
      </c>
      <c r="M19" s="41">
        <f t="shared" ref="M19:M23" si="11">L19+1.42</f>
        <v>57.05380281690141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98280621</v>
      </c>
      <c r="T19" s="45">
        <f t="shared" si="4"/>
        <v>5002</v>
      </c>
      <c r="U19" s="46">
        <f>T19*24/1000</f>
        <v>120.048</v>
      </c>
      <c r="V19" s="46">
        <f t="shared" si="6"/>
        <v>5.0019999999999998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1187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16630351</v>
      </c>
      <c r="AJ19" s="45">
        <f t="shared" si="7"/>
        <v>1123</v>
      </c>
      <c r="AK19" s="48">
        <f t="shared" si="9"/>
        <v>224.51019592163135</v>
      </c>
      <c r="AL19" s="151">
        <v>0</v>
      </c>
      <c r="AM19" s="151">
        <v>0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79</v>
      </c>
      <c r="H20" s="150">
        <f t="shared" si="0"/>
        <v>55.633802816901408</v>
      </c>
      <c r="I20" s="150">
        <v>79</v>
      </c>
      <c r="J20" s="41" t="s">
        <v>88</v>
      </c>
      <c r="K20" s="41">
        <f t="shared" si="3"/>
        <v>54.225352112676056</v>
      </c>
      <c r="L20" s="42">
        <f t="shared" si="10"/>
        <v>55.633802816901408</v>
      </c>
      <c r="M20" s="41">
        <f t="shared" si="11"/>
        <v>57.05380281690141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98285881</v>
      </c>
      <c r="T20" s="45">
        <f t="shared" si="4"/>
        <v>5260</v>
      </c>
      <c r="U20" s="46">
        <f t="shared" si="5"/>
        <v>126.24</v>
      </c>
      <c r="V20" s="46">
        <f t="shared" si="6"/>
        <v>5.26</v>
      </c>
      <c r="W20" s="96">
        <v>8.9</v>
      </c>
      <c r="X20" s="96">
        <f t="shared" si="1"/>
        <v>8.9</v>
      </c>
      <c r="Y20" s="97" t="s">
        <v>171</v>
      </c>
      <c r="Z20" s="154">
        <v>0</v>
      </c>
      <c r="AA20" s="154">
        <v>1047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16631578</v>
      </c>
      <c r="AJ20" s="45">
        <f t="shared" si="7"/>
        <v>1227</v>
      </c>
      <c r="AK20" s="48">
        <f t="shared" si="9"/>
        <v>233.26996197718631</v>
      </c>
      <c r="AL20" s="151">
        <v>0</v>
      </c>
      <c r="AM20" s="151">
        <v>1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7</v>
      </c>
      <c r="G21" s="118">
        <v>78</v>
      </c>
      <c r="H21" s="150">
        <f t="shared" si="0"/>
        <v>54.929577464788736</v>
      </c>
      <c r="I21" s="150">
        <v>78</v>
      </c>
      <c r="J21" s="41" t="s">
        <v>88</v>
      </c>
      <c r="K21" s="41">
        <f t="shared" si="3"/>
        <v>53.521126760563384</v>
      </c>
      <c r="L21" s="42">
        <f t="shared" si="10"/>
        <v>54.929577464788736</v>
      </c>
      <c r="M21" s="41">
        <f t="shared" si="11"/>
        <v>56.349577464788737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98291870</v>
      </c>
      <c r="T21" s="45">
        <f t="shared" si="4"/>
        <v>5989</v>
      </c>
      <c r="U21" s="46">
        <f t="shared" si="5"/>
        <v>143.73599999999999</v>
      </c>
      <c r="V21" s="46">
        <f t="shared" si="6"/>
        <v>5.9889999999999999</v>
      </c>
      <c r="W21" s="96">
        <v>8.1999999999999993</v>
      </c>
      <c r="X21" s="96">
        <f t="shared" si="1"/>
        <v>8.1999999999999993</v>
      </c>
      <c r="Y21" s="97" t="s">
        <v>171</v>
      </c>
      <c r="Z21" s="154">
        <v>0</v>
      </c>
      <c r="AA21" s="154">
        <v>1057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16632810</v>
      </c>
      <c r="AJ21" s="45">
        <f t="shared" si="7"/>
        <v>1232</v>
      </c>
      <c r="AK21" s="48">
        <f t="shared" si="9"/>
        <v>205.71046919352145</v>
      </c>
      <c r="AL21" s="151">
        <v>0</v>
      </c>
      <c r="AM21" s="151">
        <v>1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78</v>
      </c>
      <c r="H22" s="150">
        <f t="shared" si="0"/>
        <v>54.929577464788736</v>
      </c>
      <c r="I22" s="150">
        <v>77</v>
      </c>
      <c r="J22" s="41" t="s">
        <v>88</v>
      </c>
      <c r="K22" s="41">
        <f t="shared" si="3"/>
        <v>53.521126760563384</v>
      </c>
      <c r="L22" s="42">
        <f t="shared" si="10"/>
        <v>54.929577464788736</v>
      </c>
      <c r="M22" s="41">
        <f t="shared" si="11"/>
        <v>56.349577464788737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98296813</v>
      </c>
      <c r="T22" s="45">
        <f t="shared" si="4"/>
        <v>4943</v>
      </c>
      <c r="U22" s="46">
        <f t="shared" si="5"/>
        <v>118.63200000000001</v>
      </c>
      <c r="V22" s="46">
        <f t="shared" si="6"/>
        <v>4.9429999999999996</v>
      </c>
      <c r="W22" s="96">
        <v>7.5</v>
      </c>
      <c r="X22" s="96">
        <f>W22</f>
        <v>7.5</v>
      </c>
      <c r="Y22" s="97" t="s">
        <v>171</v>
      </c>
      <c r="Z22" s="154">
        <v>0</v>
      </c>
      <c r="AA22" s="154">
        <v>1057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16634016</v>
      </c>
      <c r="AJ22" s="45">
        <f t="shared" si="7"/>
        <v>1206</v>
      </c>
      <c r="AK22" s="48">
        <f t="shared" si="9"/>
        <v>243.98138782116126</v>
      </c>
      <c r="AL22" s="151">
        <v>0</v>
      </c>
      <c r="AM22" s="151">
        <v>1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6</v>
      </c>
      <c r="G23" s="118">
        <v>75</v>
      </c>
      <c r="H23" s="150">
        <f t="shared" si="0"/>
        <v>52.816901408450704</v>
      </c>
      <c r="I23" s="150">
        <v>77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98301638</v>
      </c>
      <c r="T23" s="45">
        <f t="shared" si="4"/>
        <v>4825</v>
      </c>
      <c r="U23" s="46">
        <f>T23*24/1000</f>
        <v>115.8</v>
      </c>
      <c r="V23" s="46">
        <f t="shared" si="6"/>
        <v>4.8250000000000002</v>
      </c>
      <c r="W23" s="96">
        <v>6.8</v>
      </c>
      <c r="X23" s="96">
        <f t="shared" si="1"/>
        <v>6.8</v>
      </c>
      <c r="Y23" s="97" t="s">
        <v>171</v>
      </c>
      <c r="Z23" s="154">
        <v>0</v>
      </c>
      <c r="AA23" s="154">
        <v>1047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16635228</v>
      </c>
      <c r="AJ23" s="45">
        <f t="shared" si="7"/>
        <v>1212</v>
      </c>
      <c r="AK23" s="48">
        <f t="shared" si="9"/>
        <v>251.19170984455957</v>
      </c>
      <c r="AL23" s="151">
        <v>0</v>
      </c>
      <c r="AM23" s="151">
        <v>1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5</v>
      </c>
      <c r="G24" s="118">
        <v>75</v>
      </c>
      <c r="H24" s="150">
        <f t="shared" si="0"/>
        <v>52.816901408450704</v>
      </c>
      <c r="I24" s="150">
        <v>76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98306826</v>
      </c>
      <c r="T24" s="45">
        <f t="shared" si="4"/>
        <v>5188</v>
      </c>
      <c r="U24" s="46">
        <f>T24*24/1000</f>
        <v>124.512</v>
      </c>
      <c r="V24" s="46">
        <f t="shared" si="6"/>
        <v>5.1879999999999997</v>
      </c>
      <c r="W24" s="96">
        <v>6.1</v>
      </c>
      <c r="X24" s="96">
        <f t="shared" si="1"/>
        <v>6.1</v>
      </c>
      <c r="Y24" s="97" t="s">
        <v>171</v>
      </c>
      <c r="Z24" s="154">
        <v>0</v>
      </c>
      <c r="AA24" s="154">
        <v>1037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16636459</v>
      </c>
      <c r="AJ24" s="45">
        <f t="shared" si="7"/>
        <v>1231</v>
      </c>
      <c r="AK24" s="48">
        <f t="shared" si="9"/>
        <v>237.27833461835004</v>
      </c>
      <c r="AL24" s="151">
        <v>0</v>
      </c>
      <c r="AM24" s="151">
        <v>1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227</v>
      </c>
      <c r="E25" s="150" t="e">
        <f t="shared" si="2"/>
        <v>#VALUE!</v>
      </c>
      <c r="F25" s="150">
        <v>5</v>
      </c>
      <c r="G25" s="118">
        <v>75</v>
      </c>
      <c r="H25" s="150">
        <f t="shared" si="0"/>
        <v>52.816901408450704</v>
      </c>
      <c r="I25" s="150">
        <v>74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98311936</v>
      </c>
      <c r="T25" s="45">
        <f t="shared" si="4"/>
        <v>5110</v>
      </c>
      <c r="U25" s="46">
        <f t="shared" si="5"/>
        <v>122.64</v>
      </c>
      <c r="V25" s="46">
        <f t="shared" si="6"/>
        <v>5.1100000000000003</v>
      </c>
      <c r="W25" s="96">
        <v>5.5</v>
      </c>
      <c r="X25" s="96">
        <f t="shared" si="1"/>
        <v>5.5</v>
      </c>
      <c r="Y25" s="97" t="s">
        <v>171</v>
      </c>
      <c r="Z25" s="154">
        <v>0</v>
      </c>
      <c r="AA25" s="154">
        <v>1036</v>
      </c>
      <c r="AB25" s="154">
        <v>1186</v>
      </c>
      <c r="AC25" s="154">
        <v>1185</v>
      </c>
      <c r="AD25" s="154">
        <v>1187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16637606</v>
      </c>
      <c r="AJ25" s="45">
        <f t="shared" si="7"/>
        <v>1147</v>
      </c>
      <c r="AK25" s="48">
        <f t="shared" si="9"/>
        <v>224.46183953033267</v>
      </c>
      <c r="AL25" s="151">
        <v>0</v>
      </c>
      <c r="AM25" s="151">
        <v>1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1.1200000000000001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227</v>
      </c>
      <c r="E26" s="150" t="e">
        <f t="shared" si="2"/>
        <v>#VALUE!</v>
      </c>
      <c r="F26" s="150">
        <v>4</v>
      </c>
      <c r="G26" s="118">
        <v>76</v>
      </c>
      <c r="H26" s="150">
        <f t="shared" si="0"/>
        <v>53.521126760563384</v>
      </c>
      <c r="I26" s="150">
        <v>74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98316984</v>
      </c>
      <c r="T26" s="45">
        <f t="shared" si="4"/>
        <v>5048</v>
      </c>
      <c r="U26" s="46">
        <f t="shared" si="5"/>
        <v>121.152</v>
      </c>
      <c r="V26" s="46">
        <f t="shared" si="6"/>
        <v>5.048</v>
      </c>
      <c r="W26" s="96">
        <v>5</v>
      </c>
      <c r="X26" s="96">
        <f t="shared" si="1"/>
        <v>5</v>
      </c>
      <c r="Y26" s="97" t="s">
        <v>171</v>
      </c>
      <c r="Z26" s="154">
        <v>0</v>
      </c>
      <c r="AA26" s="154">
        <v>1036</v>
      </c>
      <c r="AB26" s="154">
        <v>1187</v>
      </c>
      <c r="AC26" s="154">
        <v>1185</v>
      </c>
      <c r="AD26" s="154">
        <v>1187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16638742</v>
      </c>
      <c r="AJ26" s="45">
        <f t="shared" si="7"/>
        <v>1136</v>
      </c>
      <c r="AK26" s="48">
        <f t="shared" si="9"/>
        <v>225.03961965134707</v>
      </c>
      <c r="AL26" s="151">
        <v>0</v>
      </c>
      <c r="AM26" s="151">
        <v>1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227</v>
      </c>
      <c r="E27" s="150" t="e">
        <f t="shared" si="2"/>
        <v>#VALUE!</v>
      </c>
      <c r="F27" s="150">
        <v>4</v>
      </c>
      <c r="G27" s="118">
        <v>76</v>
      </c>
      <c r="H27" s="150">
        <f t="shared" si="0"/>
        <v>53.521126760563384</v>
      </c>
      <c r="I27" s="150">
        <v>70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98323058</v>
      </c>
      <c r="T27" s="45">
        <f t="shared" si="4"/>
        <v>6074</v>
      </c>
      <c r="U27" s="46">
        <f t="shared" si="5"/>
        <v>145.77600000000001</v>
      </c>
      <c r="V27" s="46">
        <f t="shared" si="6"/>
        <v>6.0739999999999998</v>
      </c>
      <c r="W27" s="96">
        <v>4.4000000000000004</v>
      </c>
      <c r="X27" s="96">
        <f t="shared" si="1"/>
        <v>4.4000000000000004</v>
      </c>
      <c r="Y27" s="97" t="s">
        <v>171</v>
      </c>
      <c r="Z27" s="154">
        <v>0</v>
      </c>
      <c r="AA27" s="154">
        <v>1036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16639998</v>
      </c>
      <c r="AJ27" s="45">
        <f>IF(ISBLANK(AI27),"-",AI27-AI26)</f>
        <v>1256</v>
      </c>
      <c r="AK27" s="48">
        <f t="shared" si="9"/>
        <v>206.78300954889696</v>
      </c>
      <c r="AL27" s="151">
        <v>0</v>
      </c>
      <c r="AM27" s="151">
        <v>1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227</v>
      </c>
      <c r="E28" s="150" t="e">
        <f t="shared" si="2"/>
        <v>#VALUE!</v>
      </c>
      <c r="F28" s="150">
        <v>4</v>
      </c>
      <c r="G28" s="118">
        <v>75</v>
      </c>
      <c r="H28" s="150">
        <f t="shared" si="0"/>
        <v>52.816901408450704</v>
      </c>
      <c r="I28" s="150">
        <v>70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98328646</v>
      </c>
      <c r="T28" s="45">
        <f t="shared" si="4"/>
        <v>5588</v>
      </c>
      <c r="U28" s="46">
        <f t="shared" si="5"/>
        <v>134.11199999999999</v>
      </c>
      <c r="V28" s="46">
        <f t="shared" si="6"/>
        <v>5.5880000000000001</v>
      </c>
      <c r="W28" s="96">
        <v>3.8</v>
      </c>
      <c r="X28" s="96">
        <f t="shared" si="1"/>
        <v>3.8</v>
      </c>
      <c r="Y28" s="97" t="s">
        <v>171</v>
      </c>
      <c r="Z28" s="154">
        <v>0</v>
      </c>
      <c r="AA28" s="154">
        <v>1036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16641178</v>
      </c>
      <c r="AJ28" s="45">
        <f t="shared" si="7"/>
        <v>1180</v>
      </c>
      <c r="AK28" s="48">
        <f>AJ27/V28</f>
        <v>224.76735862562634</v>
      </c>
      <c r="AL28" s="151">
        <v>0</v>
      </c>
      <c r="AM28" s="151">
        <v>1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227</v>
      </c>
      <c r="E29" s="150" t="e">
        <f t="shared" si="2"/>
        <v>#VALUE!</v>
      </c>
      <c r="F29" s="150">
        <v>3</v>
      </c>
      <c r="G29" s="118">
        <v>75</v>
      </c>
      <c r="H29" s="150">
        <f t="shared" si="0"/>
        <v>52.816901408450704</v>
      </c>
      <c r="I29" s="150">
        <v>68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98334402</v>
      </c>
      <c r="T29" s="45">
        <f t="shared" si="4"/>
        <v>5756</v>
      </c>
      <c r="U29" s="46">
        <f t="shared" si="5"/>
        <v>138.14400000000001</v>
      </c>
      <c r="V29" s="46">
        <f t="shared" si="6"/>
        <v>5.7560000000000002</v>
      </c>
      <c r="W29" s="96">
        <v>3.3</v>
      </c>
      <c r="X29" s="96">
        <f t="shared" si="1"/>
        <v>3.3</v>
      </c>
      <c r="Y29" s="97" t="s">
        <v>171</v>
      </c>
      <c r="Z29" s="154">
        <v>0</v>
      </c>
      <c r="AA29" s="154">
        <v>1026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16642346</v>
      </c>
      <c r="AJ29" s="45">
        <f t="shared" si="7"/>
        <v>1168</v>
      </c>
      <c r="AK29" s="48">
        <f>AJ28/V29</f>
        <v>205.00347463516329</v>
      </c>
      <c r="AL29" s="151">
        <v>0</v>
      </c>
      <c r="AM29" s="151">
        <v>1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1.04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227</v>
      </c>
      <c r="E30" s="150" t="e">
        <f t="shared" si="2"/>
        <v>#VALUE!</v>
      </c>
      <c r="F30" s="150">
        <v>3</v>
      </c>
      <c r="G30" s="118">
        <v>75</v>
      </c>
      <c r="H30" s="150">
        <f t="shared" si="0"/>
        <v>52.816901408450704</v>
      </c>
      <c r="I30" s="150">
        <v>68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98340302</v>
      </c>
      <c r="T30" s="45">
        <f t="shared" si="4"/>
        <v>5900</v>
      </c>
      <c r="U30" s="46">
        <f t="shared" si="5"/>
        <v>141.6</v>
      </c>
      <c r="V30" s="46">
        <f t="shared" si="6"/>
        <v>5.9</v>
      </c>
      <c r="W30" s="96">
        <v>2.9</v>
      </c>
      <c r="X30" s="96">
        <f t="shared" si="1"/>
        <v>2.9</v>
      </c>
      <c r="Y30" s="97" t="s">
        <v>171</v>
      </c>
      <c r="Z30" s="154">
        <v>0</v>
      </c>
      <c r="AA30" s="154">
        <v>1027</v>
      </c>
      <c r="AB30" s="154">
        <v>1187</v>
      </c>
      <c r="AC30" s="154">
        <v>1185</v>
      </c>
      <c r="AD30" s="154">
        <v>1186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16643490</v>
      </c>
      <c r="AJ30" s="45">
        <f t="shared" si="7"/>
        <v>1144</v>
      </c>
      <c r="AK30" s="48">
        <f t="shared" si="9"/>
        <v>193.89830508474574</v>
      </c>
      <c r="AL30" s="151">
        <v>0</v>
      </c>
      <c r="AM30" s="151">
        <v>1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227</v>
      </c>
      <c r="E31" s="150" t="e">
        <f t="shared" si="2"/>
        <v>#VALUE!</v>
      </c>
      <c r="F31" s="150">
        <v>2</v>
      </c>
      <c r="G31" s="118">
        <v>75</v>
      </c>
      <c r="H31" s="150">
        <f t="shared" si="0"/>
        <v>52.816901408450704</v>
      </c>
      <c r="I31" s="150">
        <v>68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98346014</v>
      </c>
      <c r="T31" s="45">
        <f t="shared" si="4"/>
        <v>5712</v>
      </c>
      <c r="U31" s="46">
        <f t="shared" si="5"/>
        <v>137.08799999999999</v>
      </c>
      <c r="V31" s="46">
        <f t="shared" si="6"/>
        <v>5.7119999999999997</v>
      </c>
      <c r="W31" s="96">
        <v>2.5</v>
      </c>
      <c r="X31" s="96">
        <f t="shared" si="1"/>
        <v>2.5</v>
      </c>
      <c r="Y31" s="97" t="s">
        <v>171</v>
      </c>
      <c r="Z31" s="154">
        <v>0</v>
      </c>
      <c r="AA31" s="154">
        <v>1026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16644660</v>
      </c>
      <c r="AJ31" s="45">
        <f t="shared" si="7"/>
        <v>1170</v>
      </c>
      <c r="AK31" s="48">
        <f t="shared" si="9"/>
        <v>204.83193277310926</v>
      </c>
      <c r="AL31" s="151">
        <v>0</v>
      </c>
      <c r="AM31" s="151">
        <v>1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227</v>
      </c>
      <c r="E32" s="150" t="e">
        <f t="shared" si="2"/>
        <v>#VALUE!</v>
      </c>
      <c r="F32" s="150">
        <v>1</v>
      </c>
      <c r="G32" s="118">
        <v>75</v>
      </c>
      <c r="H32" s="150">
        <f t="shared" si="0"/>
        <v>52.816901408450704</v>
      </c>
      <c r="I32" s="150">
        <v>68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98352048</v>
      </c>
      <c r="T32" s="45">
        <f t="shared" si="4"/>
        <v>6034</v>
      </c>
      <c r="U32" s="46">
        <f t="shared" si="5"/>
        <v>144.816</v>
      </c>
      <c r="V32" s="46">
        <f t="shared" si="6"/>
        <v>6.0339999999999998</v>
      </c>
      <c r="W32" s="96">
        <v>2.2000000000000002</v>
      </c>
      <c r="X32" s="96">
        <f t="shared" si="1"/>
        <v>2.2000000000000002</v>
      </c>
      <c r="Y32" s="97" t="s">
        <v>171</v>
      </c>
      <c r="Z32" s="154">
        <v>0</v>
      </c>
      <c r="AA32" s="154">
        <v>1026</v>
      </c>
      <c r="AB32" s="154">
        <v>1187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16645878</v>
      </c>
      <c r="AJ32" s="45">
        <f t="shared" si="7"/>
        <v>1218</v>
      </c>
      <c r="AK32" s="48">
        <f t="shared" si="9"/>
        <v>201.85614849187937</v>
      </c>
      <c r="AL32" s="151">
        <v>0</v>
      </c>
      <c r="AM32" s="151">
        <v>1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77</v>
      </c>
      <c r="H33" s="150">
        <f t="shared" si="0"/>
        <v>54.225352112676056</v>
      </c>
      <c r="I33" s="150">
        <v>70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98357407</v>
      </c>
      <c r="T33" s="45">
        <f t="shared" si="4"/>
        <v>5359</v>
      </c>
      <c r="U33" s="46">
        <f t="shared" si="5"/>
        <v>128.61600000000001</v>
      </c>
      <c r="V33" s="46">
        <f t="shared" si="6"/>
        <v>5.359</v>
      </c>
      <c r="W33" s="96">
        <v>1.9</v>
      </c>
      <c r="X33" s="96">
        <f t="shared" si="1"/>
        <v>1.9</v>
      </c>
      <c r="Y33" s="97" t="s">
        <v>171</v>
      </c>
      <c r="Z33" s="154">
        <v>0</v>
      </c>
      <c r="AA33" s="154">
        <v>1026</v>
      </c>
      <c r="AB33" s="154">
        <v>1187</v>
      </c>
      <c r="AC33" s="154">
        <v>1185</v>
      </c>
      <c r="AD33" s="154">
        <v>1187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16647006</v>
      </c>
      <c r="AJ33" s="45">
        <f t="shared" si="7"/>
        <v>1128</v>
      </c>
      <c r="AK33" s="48">
        <f t="shared" si="9"/>
        <v>210.48703116253031</v>
      </c>
      <c r="AL33" s="151">
        <v>0</v>
      </c>
      <c r="AM33" s="151">
        <v>1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0.93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71</v>
      </c>
      <c r="H34" s="150">
        <f t="shared" si="0"/>
        <v>50</v>
      </c>
      <c r="I34" s="150">
        <v>69</v>
      </c>
      <c r="J34" s="41" t="s">
        <v>88</v>
      </c>
      <c r="K34" s="41">
        <f>L34-(2/1.42)</f>
        <v>45.070422535211272</v>
      </c>
      <c r="L34" s="42">
        <f>(G34-5)/1.42</f>
        <v>46.478873239436624</v>
      </c>
      <c r="M34" s="41">
        <f t="shared" si="12"/>
        <v>50.70422535211268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98362750</v>
      </c>
      <c r="T34" s="45">
        <f t="shared" si="4"/>
        <v>5343</v>
      </c>
      <c r="U34" s="46">
        <f t="shared" si="5"/>
        <v>128.232</v>
      </c>
      <c r="V34" s="46">
        <f t="shared" si="6"/>
        <v>5.343</v>
      </c>
      <c r="W34" s="96">
        <v>2.5</v>
      </c>
      <c r="X34" s="96">
        <f t="shared" si="1"/>
        <v>2.5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16648089</v>
      </c>
      <c r="AJ34" s="45">
        <f t="shared" si="7"/>
        <v>1083</v>
      </c>
      <c r="AK34" s="48">
        <f t="shared" si="9"/>
        <v>202.69511510387423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</v>
      </c>
      <c r="AR34" s="151">
        <v>0.3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1</v>
      </c>
      <c r="G35" s="118">
        <v>72</v>
      </c>
      <c r="H35" s="150">
        <f t="shared" si="0"/>
        <v>50.70422535211268</v>
      </c>
      <c r="I35" s="150">
        <v>70</v>
      </c>
      <c r="J35" s="41" t="s">
        <v>88</v>
      </c>
      <c r="K35" s="41">
        <f t="shared" si="3"/>
        <v>45.774647887323944</v>
      </c>
      <c r="L35" s="42">
        <f>(G35-5)/1.42</f>
        <v>47.183098591549296</v>
      </c>
      <c r="M35" s="41">
        <f t="shared" si="12"/>
        <v>51.408450704225352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98368173</v>
      </c>
      <c r="T35" s="45">
        <f t="shared" si="4"/>
        <v>5423</v>
      </c>
      <c r="U35" s="46">
        <f t="shared" si="5"/>
        <v>130.15199999999999</v>
      </c>
      <c r="V35" s="46">
        <f t="shared" si="6"/>
        <v>5.423</v>
      </c>
      <c r="W35" s="96">
        <v>3.4</v>
      </c>
      <c r="X35" s="96">
        <f t="shared" si="1"/>
        <v>3.4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1186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16649211</v>
      </c>
      <c r="AJ35" s="45">
        <f t="shared" si="7"/>
        <v>1122</v>
      </c>
      <c r="AK35" s="48">
        <f t="shared" si="9"/>
        <v>206.89655172413794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125558</v>
      </c>
      <c r="U36" s="46">
        <f t="shared" si="5"/>
        <v>3013.3919999999998</v>
      </c>
      <c r="V36" s="46">
        <f t="shared" si="6"/>
        <v>125.55800000000001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27695</v>
      </c>
      <c r="AK36" s="61">
        <f>$AJ$36/$V36</f>
        <v>220.57535163032222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1.01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226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215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228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229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209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_1_2_1_1_1_1_1"/>
    <protectedRange sqref="R3:W3" name="Range1_16_1_1_1_1_1_1_2_2_2_2_2_2_2_2_2_2_2_2_2_2_2_2_2_2_2_2_2_2_2_1_2_2_2_2_2_2_2_2_2_2_3_2_2_2_2_2_2_2_2_2_2_1_1_1_1_2_2_1_1_1_1_1_1_1_1_1_1_1_1_1_1_3_1_2_1_1_1_1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278" priority="5" operator="containsText" text="N/A">
      <formula>NOT(ISERROR(SEARCH("N/A",Z12)))</formula>
    </cfRule>
    <cfRule type="cellIs" dxfId="277" priority="17" operator="equal">
      <formula>0</formula>
    </cfRule>
  </conditionalFormatting>
  <conditionalFormatting sqref="Z12:AG35">
    <cfRule type="cellIs" dxfId="276" priority="16" operator="greaterThanOrEqual">
      <formula>1185</formula>
    </cfRule>
  </conditionalFormatting>
  <conditionalFormatting sqref="Z12:AG35">
    <cfRule type="cellIs" dxfId="275" priority="15" operator="between">
      <formula>0.1</formula>
      <formula>1184</formula>
    </cfRule>
  </conditionalFormatting>
  <conditionalFormatting sqref="Z8:Z9 AT12:AT35 AL36:AQ36 AL12:AR35">
    <cfRule type="cellIs" dxfId="274" priority="14" operator="equal">
      <formula>0</formula>
    </cfRule>
  </conditionalFormatting>
  <conditionalFormatting sqref="Z8:Z9 AT12:AT35 AL36:AQ36 AL12:AR35">
    <cfRule type="cellIs" dxfId="273" priority="13" operator="greaterThan">
      <formula>1179</formula>
    </cfRule>
  </conditionalFormatting>
  <conditionalFormatting sqref="Z8:Z9 AT12:AT35 AL36:AQ36 AL12:AR35">
    <cfRule type="cellIs" dxfId="272" priority="12" operator="greaterThan">
      <formula>99</formula>
    </cfRule>
  </conditionalFormatting>
  <conditionalFormatting sqref="Z8:Z9 AT12:AT35 AL36:AQ36 AL12:AR35">
    <cfRule type="cellIs" dxfId="271" priority="11" operator="greaterThan">
      <formula>0.99</formula>
    </cfRule>
  </conditionalFormatting>
  <conditionalFormatting sqref="AD8:AD9">
    <cfRule type="cellIs" dxfId="270" priority="10" operator="equal">
      <formula>0</formula>
    </cfRule>
  </conditionalFormatting>
  <conditionalFormatting sqref="AD8:AD9">
    <cfRule type="cellIs" dxfId="269" priority="9" operator="greaterThan">
      <formula>1179</formula>
    </cfRule>
  </conditionalFormatting>
  <conditionalFormatting sqref="AD8:AD9">
    <cfRule type="cellIs" dxfId="268" priority="8" operator="greaterThan">
      <formula>99</formula>
    </cfRule>
  </conditionalFormatting>
  <conditionalFormatting sqref="AD8:AD9">
    <cfRule type="cellIs" dxfId="267" priority="7" operator="greaterThan">
      <formula>0.99</formula>
    </cfRule>
  </conditionalFormatting>
  <conditionalFormatting sqref="AK12:AK35">
    <cfRule type="cellIs" dxfId="266" priority="6" operator="greaterThan">
      <formula>$AK$8</formula>
    </cfRule>
  </conditionalFormatting>
  <conditionalFormatting sqref="AS12:AS35">
    <cfRule type="containsText" dxfId="265" priority="1" operator="containsText" text="N/A">
      <formula>NOT(ISERROR(SEARCH("N/A",AS12)))</formula>
    </cfRule>
    <cfRule type="cellIs" dxfId="264" priority="4" operator="equal">
      <formula>0</formula>
    </cfRule>
  </conditionalFormatting>
  <conditionalFormatting sqref="AS12:AS35">
    <cfRule type="cellIs" dxfId="263" priority="3" operator="greaterThanOrEqual">
      <formula>1185</formula>
    </cfRule>
  </conditionalFormatting>
  <conditionalFormatting sqref="AS12:AS35">
    <cfRule type="cellIs" dxfId="262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13" zoomScaleNormal="100" workbookViewId="0">
      <selection activeCell="R3" sqref="R3:W3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43268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27605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16'!S35</f>
        <v>98368173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16'!AI35</f>
        <v>16649211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74</v>
      </c>
      <c r="H12" s="150">
        <f t="shared" ref="H12:H35" si="0">G12/1.42</f>
        <v>52.112676056338032</v>
      </c>
      <c r="I12" s="150">
        <v>71</v>
      </c>
      <c r="J12" s="41" t="s">
        <v>88</v>
      </c>
      <c r="K12" s="41">
        <f>L12-(2/1.42)</f>
        <v>47.183098591549296</v>
      </c>
      <c r="L12" s="42">
        <f>(G12-5)/1.42</f>
        <v>48.591549295774648</v>
      </c>
      <c r="M12" s="41">
        <f>L12+(6/1.42)</f>
        <v>52.816901408450704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98373143</v>
      </c>
      <c r="T12" s="45">
        <f>IF(ISBLANK(S12),"-",S12-S11)</f>
        <v>4970</v>
      </c>
      <c r="U12" s="46">
        <f>T12*24/1000</f>
        <v>119.28</v>
      </c>
      <c r="V12" s="46">
        <f>T12/1000</f>
        <v>4.97</v>
      </c>
      <c r="W12" s="96">
        <v>4.4000000000000004</v>
      </c>
      <c r="X12" s="96">
        <f t="shared" ref="X12:X35" si="1">W12</f>
        <v>4.4000000000000004</v>
      </c>
      <c r="Y12" s="97" t="s">
        <v>140</v>
      </c>
      <c r="Z12" s="154">
        <v>0</v>
      </c>
      <c r="AA12" s="154">
        <v>0</v>
      </c>
      <c r="AB12" s="154">
        <v>1186</v>
      </c>
      <c r="AC12" s="154">
        <v>1185</v>
      </c>
      <c r="AD12" s="154">
        <v>1186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16650301</v>
      </c>
      <c r="AJ12" s="45">
        <f>IF(ISBLANK(AI12),"-",AI12-AI11)</f>
        <v>1090</v>
      </c>
      <c r="AK12" s="48">
        <f>AJ12/V12</f>
        <v>219.3158953722334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3</v>
      </c>
      <c r="G13" s="118">
        <v>73</v>
      </c>
      <c r="H13" s="150">
        <f t="shared" si="0"/>
        <v>51.408450704225352</v>
      </c>
      <c r="I13" s="150">
        <v>72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98378051</v>
      </c>
      <c r="T13" s="45">
        <f t="shared" ref="T13:T35" si="4">IF(ISBLANK(S13),"-",S13-S12)</f>
        <v>4908</v>
      </c>
      <c r="U13" s="46">
        <f t="shared" ref="U13:U36" si="5">T13*24/1000</f>
        <v>117.792</v>
      </c>
      <c r="V13" s="46">
        <f t="shared" ref="V13:V36" si="6">T13/1000</f>
        <v>4.9080000000000004</v>
      </c>
      <c r="W13" s="96">
        <v>5.5</v>
      </c>
      <c r="X13" s="96">
        <f t="shared" si="1"/>
        <v>5.5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1187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16651412</v>
      </c>
      <c r="AJ13" s="45">
        <f t="shared" ref="AJ13:AJ35" si="7">IF(ISBLANK(AI13),"-",AI13-AI12)</f>
        <v>1111</v>
      </c>
      <c r="AK13" s="48">
        <f>AJ13/V13</f>
        <v>226.3651181744091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0.75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75</v>
      </c>
      <c r="H14" s="150">
        <f t="shared" si="0"/>
        <v>52.816901408450704</v>
      </c>
      <c r="I14" s="150">
        <v>73</v>
      </c>
      <c r="J14" s="41" t="s">
        <v>88</v>
      </c>
      <c r="K14" s="41">
        <f t="shared" si="3"/>
        <v>47.887323943661976</v>
      </c>
      <c r="L14" s="42">
        <f>(G14-5)/1.42</f>
        <v>49.295774647887328</v>
      </c>
      <c r="M14" s="41">
        <f>L14+(6/1.42)</f>
        <v>53.521126760563384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98382954</v>
      </c>
      <c r="T14" s="45">
        <f>IF(ISBLANK(S14),"-",S14-S13)</f>
        <v>4903</v>
      </c>
      <c r="U14" s="46">
        <f t="shared" si="5"/>
        <v>117.672</v>
      </c>
      <c r="V14" s="46">
        <f t="shared" si="6"/>
        <v>4.9029999999999996</v>
      </c>
      <c r="W14" s="96">
        <v>6.7</v>
      </c>
      <c r="X14" s="96">
        <f t="shared" si="1"/>
        <v>6.7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1187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16652509</v>
      </c>
      <c r="AJ14" s="45">
        <f t="shared" si="7"/>
        <v>1097</v>
      </c>
      <c r="AK14" s="48">
        <f t="shared" ref="AK14:AK35" si="9">AJ14/V14</f>
        <v>223.74056699979607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71</v>
      </c>
      <c r="H15" s="150">
        <f t="shared" si="0"/>
        <v>50</v>
      </c>
      <c r="I15" s="150">
        <v>76</v>
      </c>
      <c r="J15" s="41" t="s">
        <v>88</v>
      </c>
      <c r="K15" s="41">
        <f t="shared" si="3"/>
        <v>45.070422535211272</v>
      </c>
      <c r="L15" s="42">
        <f>(G15-5)/1.42</f>
        <v>46.478873239436624</v>
      </c>
      <c r="M15" s="41">
        <f>L15+(6/1.42)</f>
        <v>50.70422535211268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98387586</v>
      </c>
      <c r="T15" s="45">
        <f t="shared" si="4"/>
        <v>4632</v>
      </c>
      <c r="U15" s="46">
        <f t="shared" si="5"/>
        <v>111.16800000000001</v>
      </c>
      <c r="V15" s="46">
        <f t="shared" si="6"/>
        <v>4.6319999999999997</v>
      </c>
      <c r="W15" s="96">
        <v>8.1999999999999993</v>
      </c>
      <c r="X15" s="96">
        <f t="shared" si="1"/>
        <v>8.1999999999999993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1187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16653629</v>
      </c>
      <c r="AJ15" s="45">
        <f t="shared" si="7"/>
        <v>1120</v>
      </c>
      <c r="AK15" s="48">
        <f t="shared" si="9"/>
        <v>241.79620034542316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98392170</v>
      </c>
      <c r="T16" s="45">
        <f t="shared" si="4"/>
        <v>4584</v>
      </c>
      <c r="U16" s="46">
        <f t="shared" si="5"/>
        <v>110.01600000000001</v>
      </c>
      <c r="V16" s="46">
        <f t="shared" si="6"/>
        <v>4.5839999999999996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1167</v>
      </c>
      <c r="AC16" s="154">
        <v>1185</v>
      </c>
      <c r="AD16" s="154">
        <v>1167</v>
      </c>
      <c r="AE16" s="154">
        <v>0</v>
      </c>
      <c r="AF16" s="47" t="s">
        <v>90</v>
      </c>
      <c r="AG16" s="47" t="s">
        <v>90</v>
      </c>
      <c r="AH16" s="98" t="s">
        <v>90</v>
      </c>
      <c r="AI16" s="103">
        <v>16654721</v>
      </c>
      <c r="AJ16" s="45">
        <f t="shared" si="7"/>
        <v>1092</v>
      </c>
      <c r="AK16" s="48">
        <f t="shared" si="9"/>
        <v>238.21989528795814</v>
      </c>
      <c r="AL16" s="151">
        <v>0</v>
      </c>
      <c r="AM16" s="151">
        <v>0</v>
      </c>
      <c r="AN16" s="151">
        <v>1</v>
      </c>
      <c r="AO16" s="151">
        <v>1</v>
      </c>
      <c r="AP16" s="151">
        <v>1</v>
      </c>
      <c r="AQ16" s="151">
        <v>0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9</v>
      </c>
      <c r="G17" s="118">
        <v>83</v>
      </c>
      <c r="H17" s="150">
        <f t="shared" si="0"/>
        <v>58.450704225352112</v>
      </c>
      <c r="I17" s="150">
        <v>80</v>
      </c>
      <c r="J17" s="41" t="s">
        <v>88</v>
      </c>
      <c r="K17" s="41">
        <f t="shared" si="3"/>
        <v>57.04225352112676</v>
      </c>
      <c r="L17" s="42">
        <f t="shared" ref="L17:L26" si="10">G17/1.42</f>
        <v>58.450704225352112</v>
      </c>
      <c r="M17" s="41">
        <f>L17+1.42</f>
        <v>59.870704225352114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98396915</v>
      </c>
      <c r="T17" s="45">
        <f t="shared" si="4"/>
        <v>4745</v>
      </c>
      <c r="U17" s="46">
        <f t="shared" si="5"/>
        <v>113.88</v>
      </c>
      <c r="V17" s="46">
        <f t="shared" si="6"/>
        <v>4.7450000000000001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1167</v>
      </c>
      <c r="AC17" s="154">
        <v>1185</v>
      </c>
      <c r="AD17" s="154">
        <v>1167</v>
      </c>
      <c r="AE17" s="154">
        <v>0</v>
      </c>
      <c r="AF17" s="47" t="s">
        <v>90</v>
      </c>
      <c r="AG17" s="47" t="s">
        <v>90</v>
      </c>
      <c r="AH17" s="98" t="s">
        <v>90</v>
      </c>
      <c r="AI17" s="103">
        <v>16655791</v>
      </c>
      <c r="AJ17" s="45">
        <f t="shared" si="7"/>
        <v>1070</v>
      </c>
      <c r="AK17" s="48">
        <f t="shared" si="9"/>
        <v>225.50052687038988</v>
      </c>
      <c r="AL17" s="151">
        <v>0</v>
      </c>
      <c r="AM17" s="151">
        <v>0</v>
      </c>
      <c r="AN17" s="151">
        <v>1</v>
      </c>
      <c r="AO17" s="151">
        <v>1</v>
      </c>
      <c r="AP17" s="151">
        <v>1</v>
      </c>
      <c r="AQ17" s="151">
        <v>0</v>
      </c>
      <c r="AR17" s="151">
        <v>0</v>
      </c>
      <c r="AS17" s="154"/>
      <c r="AT17" s="154">
        <f t="shared" si="8"/>
        <v>0</v>
      </c>
      <c r="AU17" s="119">
        <v>0.89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83</v>
      </c>
      <c r="H18" s="150">
        <f t="shared" si="0"/>
        <v>58.450704225352112</v>
      </c>
      <c r="I18" s="150">
        <v>80</v>
      </c>
      <c r="J18" s="41" t="s">
        <v>88</v>
      </c>
      <c r="K18" s="41">
        <f t="shared" si="3"/>
        <v>57.04225352112676</v>
      </c>
      <c r="L18" s="42">
        <f t="shared" si="10"/>
        <v>58.450704225352112</v>
      </c>
      <c r="M18" s="41">
        <f>L18+1.42</f>
        <v>59.870704225352114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98401759</v>
      </c>
      <c r="T18" s="45">
        <f t="shared" si="4"/>
        <v>4844</v>
      </c>
      <c r="U18" s="46">
        <f t="shared" si="5"/>
        <v>116.256</v>
      </c>
      <c r="V18" s="46">
        <f t="shared" si="6"/>
        <v>4.8440000000000003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1185</v>
      </c>
      <c r="AD18" s="154">
        <v>1167</v>
      </c>
      <c r="AE18" s="154">
        <v>0</v>
      </c>
      <c r="AF18" s="47" t="s">
        <v>90</v>
      </c>
      <c r="AG18" s="47" t="s">
        <v>90</v>
      </c>
      <c r="AH18" s="98" t="s">
        <v>90</v>
      </c>
      <c r="AI18" s="103">
        <v>16656890</v>
      </c>
      <c r="AJ18" s="45">
        <f t="shared" si="7"/>
        <v>1099</v>
      </c>
      <c r="AK18" s="48">
        <f t="shared" si="9"/>
        <v>226.878612716763</v>
      </c>
      <c r="AL18" s="151">
        <v>0</v>
      </c>
      <c r="AM18" s="151">
        <v>0</v>
      </c>
      <c r="AN18" s="151">
        <v>1</v>
      </c>
      <c r="AO18" s="151">
        <v>1</v>
      </c>
      <c r="AP18" s="151">
        <v>1</v>
      </c>
      <c r="AQ18" s="151">
        <v>0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8</v>
      </c>
      <c r="G19" s="118">
        <v>80</v>
      </c>
      <c r="H19" s="150">
        <f t="shared" si="0"/>
        <v>56.338028169014088</v>
      </c>
      <c r="I19" s="150">
        <v>80</v>
      </c>
      <c r="J19" s="41" t="s">
        <v>88</v>
      </c>
      <c r="K19" s="41">
        <f t="shared" si="3"/>
        <v>54.929577464788736</v>
      </c>
      <c r="L19" s="42">
        <f t="shared" si="10"/>
        <v>56.338028169014088</v>
      </c>
      <c r="M19" s="41">
        <f t="shared" ref="M19:M23" si="11">L19+1.42</f>
        <v>57.758028169014089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98406719</v>
      </c>
      <c r="T19" s="45">
        <f t="shared" si="4"/>
        <v>4960</v>
      </c>
      <c r="U19" s="46">
        <f>T19*24/1000</f>
        <v>119.04</v>
      </c>
      <c r="V19" s="46">
        <f t="shared" si="6"/>
        <v>4.96</v>
      </c>
      <c r="W19" s="96">
        <v>9.5</v>
      </c>
      <c r="X19" s="96">
        <f t="shared" si="1"/>
        <v>9.5</v>
      </c>
      <c r="Y19" s="97" t="s">
        <v>140</v>
      </c>
      <c r="Z19" s="154">
        <v>0</v>
      </c>
      <c r="AA19" s="154">
        <v>0</v>
      </c>
      <c r="AB19" s="154">
        <v>1187</v>
      </c>
      <c r="AC19" s="154">
        <v>1185</v>
      </c>
      <c r="AD19" s="154">
        <v>1187</v>
      </c>
      <c r="AE19" s="154">
        <v>0</v>
      </c>
      <c r="AF19" s="47" t="s">
        <v>90</v>
      </c>
      <c r="AG19" s="47" t="s">
        <v>90</v>
      </c>
      <c r="AH19" s="98" t="s">
        <v>90</v>
      </c>
      <c r="AI19" s="103">
        <v>16658010</v>
      </c>
      <c r="AJ19" s="45">
        <f t="shared" si="7"/>
        <v>1120</v>
      </c>
      <c r="AK19" s="48">
        <f t="shared" si="9"/>
        <v>225.80645161290323</v>
      </c>
      <c r="AL19" s="151">
        <v>0</v>
      </c>
      <c r="AM19" s="151">
        <v>0</v>
      </c>
      <c r="AN19" s="151">
        <v>1</v>
      </c>
      <c r="AO19" s="151">
        <v>1</v>
      </c>
      <c r="AP19" s="151">
        <v>1</v>
      </c>
      <c r="AQ19" s="151">
        <v>0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80</v>
      </c>
      <c r="H20" s="150">
        <f t="shared" si="0"/>
        <v>56.338028169014088</v>
      </c>
      <c r="I20" s="150">
        <v>79</v>
      </c>
      <c r="J20" s="41" t="s">
        <v>88</v>
      </c>
      <c r="K20" s="41">
        <f t="shared" si="3"/>
        <v>54.929577464788736</v>
      </c>
      <c r="L20" s="42">
        <f t="shared" si="10"/>
        <v>56.338028169014088</v>
      </c>
      <c r="M20" s="41">
        <f t="shared" si="11"/>
        <v>57.758028169014089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98411857</v>
      </c>
      <c r="T20" s="45">
        <f t="shared" si="4"/>
        <v>5138</v>
      </c>
      <c r="U20" s="46">
        <f t="shared" si="5"/>
        <v>123.312</v>
      </c>
      <c r="V20" s="46">
        <f t="shared" si="6"/>
        <v>5.1379999999999999</v>
      </c>
      <c r="W20" s="96">
        <v>9</v>
      </c>
      <c r="X20" s="96">
        <f t="shared" si="1"/>
        <v>9</v>
      </c>
      <c r="Y20" s="97" t="s">
        <v>171</v>
      </c>
      <c r="Z20" s="154">
        <v>1042</v>
      </c>
      <c r="AA20" s="154">
        <v>0</v>
      </c>
      <c r="AB20" s="154">
        <v>1187</v>
      </c>
      <c r="AC20" s="154">
        <v>1185</v>
      </c>
      <c r="AD20" s="154">
        <v>1187</v>
      </c>
      <c r="AE20" s="154">
        <v>0</v>
      </c>
      <c r="AF20" s="47" t="s">
        <v>90</v>
      </c>
      <c r="AG20" s="47" t="s">
        <v>90</v>
      </c>
      <c r="AH20" s="98" t="s">
        <v>90</v>
      </c>
      <c r="AI20" s="103">
        <v>16659211</v>
      </c>
      <c r="AJ20" s="45">
        <f t="shared" si="7"/>
        <v>1201</v>
      </c>
      <c r="AK20" s="48">
        <f t="shared" si="9"/>
        <v>233.74854028804984</v>
      </c>
      <c r="AL20" s="151">
        <v>1</v>
      </c>
      <c r="AM20" s="151">
        <v>0</v>
      </c>
      <c r="AN20" s="151">
        <v>1</v>
      </c>
      <c r="AO20" s="151">
        <v>1</v>
      </c>
      <c r="AP20" s="151">
        <v>1</v>
      </c>
      <c r="AQ20" s="151">
        <v>0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7</v>
      </c>
      <c r="G21" s="118">
        <v>77</v>
      </c>
      <c r="H21" s="150">
        <f t="shared" si="0"/>
        <v>54.225352112676056</v>
      </c>
      <c r="I21" s="150">
        <v>79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98417008</v>
      </c>
      <c r="T21" s="45">
        <f t="shared" si="4"/>
        <v>5151</v>
      </c>
      <c r="U21" s="46">
        <f t="shared" si="5"/>
        <v>123.624</v>
      </c>
      <c r="V21" s="46">
        <f t="shared" si="6"/>
        <v>5.1509999999999998</v>
      </c>
      <c r="W21" s="96">
        <v>8.3000000000000007</v>
      </c>
      <c r="X21" s="96">
        <f t="shared" si="1"/>
        <v>8.3000000000000007</v>
      </c>
      <c r="Y21" s="97" t="s">
        <v>171</v>
      </c>
      <c r="Z21" s="154">
        <v>1042</v>
      </c>
      <c r="AA21" s="154">
        <v>0</v>
      </c>
      <c r="AB21" s="154">
        <v>1187</v>
      </c>
      <c r="AC21" s="154">
        <v>1185</v>
      </c>
      <c r="AD21" s="154">
        <v>1187</v>
      </c>
      <c r="AE21" s="154">
        <v>0</v>
      </c>
      <c r="AF21" s="47" t="s">
        <v>90</v>
      </c>
      <c r="AG21" s="47" t="s">
        <v>90</v>
      </c>
      <c r="AH21" s="98" t="s">
        <v>90</v>
      </c>
      <c r="AI21" s="103">
        <v>16660426</v>
      </c>
      <c r="AJ21" s="45">
        <f t="shared" si="7"/>
        <v>1215</v>
      </c>
      <c r="AK21" s="48">
        <f t="shared" si="9"/>
        <v>235.87652882935353</v>
      </c>
      <c r="AL21" s="151">
        <v>1</v>
      </c>
      <c r="AM21" s="151">
        <v>0</v>
      </c>
      <c r="AN21" s="151">
        <v>1</v>
      </c>
      <c r="AO21" s="151">
        <v>1</v>
      </c>
      <c r="AP21" s="151">
        <v>1</v>
      </c>
      <c r="AQ21" s="151">
        <v>0</v>
      </c>
      <c r="AR21" s="151">
        <v>0</v>
      </c>
      <c r="AS21" s="154"/>
      <c r="AT21" s="154">
        <f t="shared" si="8"/>
        <v>0</v>
      </c>
      <c r="AU21" s="119">
        <v>0.99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77</v>
      </c>
      <c r="H22" s="150">
        <f t="shared" si="0"/>
        <v>54.225352112676056</v>
      </c>
      <c r="I22" s="150">
        <v>78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98421522</v>
      </c>
      <c r="T22" s="45">
        <f t="shared" si="4"/>
        <v>4514</v>
      </c>
      <c r="U22" s="46">
        <f t="shared" si="5"/>
        <v>108.336</v>
      </c>
      <c r="V22" s="46">
        <f t="shared" si="6"/>
        <v>4.5140000000000002</v>
      </c>
      <c r="W22" s="96">
        <v>7.7</v>
      </c>
      <c r="X22" s="96">
        <f>W22</f>
        <v>7.7</v>
      </c>
      <c r="Y22" s="97" t="s">
        <v>171</v>
      </c>
      <c r="Z22" s="154">
        <v>1042</v>
      </c>
      <c r="AA22" s="154">
        <v>0</v>
      </c>
      <c r="AB22" s="154">
        <v>1187</v>
      </c>
      <c r="AC22" s="154">
        <v>1185</v>
      </c>
      <c r="AD22" s="154">
        <v>1187</v>
      </c>
      <c r="AE22" s="154">
        <v>0</v>
      </c>
      <c r="AF22" s="47" t="s">
        <v>90</v>
      </c>
      <c r="AG22" s="47" t="s">
        <v>90</v>
      </c>
      <c r="AH22" s="98" t="s">
        <v>90</v>
      </c>
      <c r="AI22" s="103">
        <v>16661633</v>
      </c>
      <c r="AJ22" s="45">
        <f t="shared" si="7"/>
        <v>1207</v>
      </c>
      <c r="AK22" s="48">
        <f t="shared" si="9"/>
        <v>267.39034116083297</v>
      </c>
      <c r="AL22" s="151">
        <v>1</v>
      </c>
      <c r="AM22" s="151">
        <v>0</v>
      </c>
      <c r="AN22" s="151">
        <v>1</v>
      </c>
      <c r="AO22" s="151">
        <v>1</v>
      </c>
      <c r="AP22" s="151">
        <v>1</v>
      </c>
      <c r="AQ22" s="151">
        <v>0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6</v>
      </c>
      <c r="G23" s="118">
        <v>77</v>
      </c>
      <c r="H23" s="150">
        <f t="shared" si="0"/>
        <v>54.225352112676056</v>
      </c>
      <c r="I23" s="150">
        <v>78</v>
      </c>
      <c r="J23" s="41" t="s">
        <v>88</v>
      </c>
      <c r="K23" s="41">
        <f t="shared" si="3"/>
        <v>52.816901408450704</v>
      </c>
      <c r="L23" s="42">
        <f t="shared" si="10"/>
        <v>54.225352112676056</v>
      </c>
      <c r="M23" s="41">
        <f t="shared" si="11"/>
        <v>55.645352112676058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98426114</v>
      </c>
      <c r="T23" s="45">
        <f t="shared" si="4"/>
        <v>4592</v>
      </c>
      <c r="U23" s="46">
        <f>T23*24/1000</f>
        <v>110.208</v>
      </c>
      <c r="V23" s="46">
        <f t="shared" si="6"/>
        <v>4.5919999999999996</v>
      </c>
      <c r="W23" s="96">
        <v>7</v>
      </c>
      <c r="X23" s="96">
        <f t="shared" si="1"/>
        <v>7</v>
      </c>
      <c r="Y23" s="97" t="s">
        <v>171</v>
      </c>
      <c r="Z23" s="154">
        <v>1042</v>
      </c>
      <c r="AA23" s="154">
        <v>0</v>
      </c>
      <c r="AB23" s="154">
        <v>1187</v>
      </c>
      <c r="AC23" s="154">
        <v>1185</v>
      </c>
      <c r="AD23" s="154">
        <v>1187</v>
      </c>
      <c r="AE23" s="154">
        <v>0</v>
      </c>
      <c r="AF23" s="47" t="s">
        <v>90</v>
      </c>
      <c r="AG23" s="47" t="s">
        <v>90</v>
      </c>
      <c r="AH23" s="98" t="s">
        <v>90</v>
      </c>
      <c r="AI23" s="103">
        <v>16662891</v>
      </c>
      <c r="AJ23" s="45">
        <f t="shared" si="7"/>
        <v>1258</v>
      </c>
      <c r="AK23" s="48">
        <f t="shared" si="9"/>
        <v>273.95470383275261</v>
      </c>
      <c r="AL23" s="151">
        <v>1</v>
      </c>
      <c r="AM23" s="151">
        <v>0</v>
      </c>
      <c r="AN23" s="151">
        <v>1</v>
      </c>
      <c r="AO23" s="151">
        <v>1</v>
      </c>
      <c r="AP23" s="151">
        <v>1</v>
      </c>
      <c r="AQ23" s="151">
        <v>0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5</v>
      </c>
      <c r="G24" s="118">
        <v>76</v>
      </c>
      <c r="H24" s="150">
        <f t="shared" si="0"/>
        <v>53.521126760563384</v>
      </c>
      <c r="I24" s="150">
        <v>77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98430468</v>
      </c>
      <c r="T24" s="45">
        <f t="shared" si="4"/>
        <v>4354</v>
      </c>
      <c r="U24" s="46">
        <f>T24*24/1000</f>
        <v>104.496</v>
      </c>
      <c r="V24" s="46">
        <f t="shared" si="6"/>
        <v>4.3540000000000001</v>
      </c>
      <c r="W24" s="96">
        <v>6.3</v>
      </c>
      <c r="X24" s="96">
        <f t="shared" si="1"/>
        <v>6.3</v>
      </c>
      <c r="Y24" s="97" t="s">
        <v>171</v>
      </c>
      <c r="Z24" s="154">
        <v>1042</v>
      </c>
      <c r="AA24" s="154">
        <v>0</v>
      </c>
      <c r="AB24" s="154">
        <v>1187</v>
      </c>
      <c r="AC24" s="154">
        <v>1185</v>
      </c>
      <c r="AD24" s="154">
        <v>1187</v>
      </c>
      <c r="AE24" s="154">
        <v>0</v>
      </c>
      <c r="AF24" s="47" t="s">
        <v>90</v>
      </c>
      <c r="AG24" s="47" t="s">
        <v>90</v>
      </c>
      <c r="AH24" s="98" t="s">
        <v>90</v>
      </c>
      <c r="AI24" s="103">
        <v>16664055</v>
      </c>
      <c r="AJ24" s="45">
        <f t="shared" si="7"/>
        <v>1164</v>
      </c>
      <c r="AK24" s="48">
        <f t="shared" si="9"/>
        <v>267.34037666513552</v>
      </c>
      <c r="AL24" s="151">
        <v>1</v>
      </c>
      <c r="AM24" s="151">
        <v>0</v>
      </c>
      <c r="AN24" s="151">
        <v>1</v>
      </c>
      <c r="AO24" s="151">
        <v>1</v>
      </c>
      <c r="AP24" s="151">
        <v>1</v>
      </c>
      <c r="AQ24" s="151">
        <v>0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5</v>
      </c>
      <c r="G25" s="118">
        <v>75</v>
      </c>
      <c r="H25" s="150">
        <f t="shared" si="0"/>
        <v>52.816901408450704</v>
      </c>
      <c r="I25" s="150">
        <v>72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98434874</v>
      </c>
      <c r="T25" s="45">
        <f t="shared" si="4"/>
        <v>4406</v>
      </c>
      <c r="U25" s="46">
        <f t="shared" si="5"/>
        <v>105.744</v>
      </c>
      <c r="V25" s="46">
        <f t="shared" si="6"/>
        <v>4.4059999999999997</v>
      </c>
      <c r="W25" s="96">
        <v>5.8</v>
      </c>
      <c r="X25" s="96">
        <f t="shared" si="1"/>
        <v>5.8</v>
      </c>
      <c r="Y25" s="97" t="s">
        <v>171</v>
      </c>
      <c r="Z25" s="154">
        <v>1017</v>
      </c>
      <c r="AA25" s="154">
        <v>0</v>
      </c>
      <c r="AB25" s="154">
        <v>1187</v>
      </c>
      <c r="AC25" s="154">
        <v>1185</v>
      </c>
      <c r="AD25" s="154">
        <v>11186</v>
      </c>
      <c r="AE25" s="154">
        <v>0</v>
      </c>
      <c r="AF25" s="47" t="s">
        <v>90</v>
      </c>
      <c r="AG25" s="47" t="s">
        <v>90</v>
      </c>
      <c r="AH25" s="98" t="s">
        <v>90</v>
      </c>
      <c r="AI25" s="103">
        <v>16665172</v>
      </c>
      <c r="AJ25" s="45">
        <f t="shared" si="7"/>
        <v>1117</v>
      </c>
      <c r="AK25" s="48">
        <f t="shared" si="9"/>
        <v>253.51793009532457</v>
      </c>
      <c r="AL25" s="151">
        <v>1</v>
      </c>
      <c r="AM25" s="151">
        <v>0</v>
      </c>
      <c r="AN25" s="151">
        <v>1</v>
      </c>
      <c r="AO25" s="151">
        <v>1</v>
      </c>
      <c r="AP25" s="151">
        <v>1</v>
      </c>
      <c r="AQ25" s="151">
        <v>0</v>
      </c>
      <c r="AR25" s="151">
        <v>0</v>
      </c>
      <c r="AS25" s="154"/>
      <c r="AT25" s="154">
        <f t="shared" si="8"/>
        <v>0</v>
      </c>
      <c r="AU25" s="119">
        <v>1.02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75</v>
      </c>
      <c r="H26" s="150">
        <f t="shared" si="0"/>
        <v>52.816901408450704</v>
      </c>
      <c r="I26" s="150">
        <v>72</v>
      </c>
      <c r="J26" s="41" t="s">
        <v>88</v>
      </c>
      <c r="K26" s="41">
        <f t="shared" si="3"/>
        <v>51.408450704225352</v>
      </c>
      <c r="L26" s="42">
        <f t="shared" si="10"/>
        <v>52.816901408450704</v>
      </c>
      <c r="M26" s="41">
        <f t="shared" si="12"/>
        <v>57.04225352112676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98439614</v>
      </c>
      <c r="T26" s="45">
        <f t="shared" si="4"/>
        <v>4740</v>
      </c>
      <c r="U26" s="46">
        <f t="shared" si="5"/>
        <v>113.76</v>
      </c>
      <c r="V26" s="46">
        <f t="shared" si="6"/>
        <v>4.74</v>
      </c>
      <c r="W26" s="96">
        <v>5.3</v>
      </c>
      <c r="X26" s="96">
        <f t="shared" si="1"/>
        <v>5.3</v>
      </c>
      <c r="Y26" s="97" t="s">
        <v>171</v>
      </c>
      <c r="Z26" s="154">
        <v>1016</v>
      </c>
      <c r="AA26" s="154">
        <v>0</v>
      </c>
      <c r="AB26" s="154">
        <v>1187</v>
      </c>
      <c r="AC26" s="154">
        <v>1185</v>
      </c>
      <c r="AD26" s="154">
        <v>1186</v>
      </c>
      <c r="AE26" s="154">
        <v>0</v>
      </c>
      <c r="AF26" s="47" t="s">
        <v>90</v>
      </c>
      <c r="AG26" s="47" t="s">
        <v>90</v>
      </c>
      <c r="AH26" s="98" t="s">
        <v>90</v>
      </c>
      <c r="AI26" s="103">
        <v>16666404</v>
      </c>
      <c r="AJ26" s="45">
        <f t="shared" si="7"/>
        <v>1232</v>
      </c>
      <c r="AK26" s="48">
        <f t="shared" si="9"/>
        <v>259.91561181434599</v>
      </c>
      <c r="AL26" s="151">
        <v>1</v>
      </c>
      <c r="AM26" s="151">
        <v>0</v>
      </c>
      <c r="AN26" s="151">
        <v>1</v>
      </c>
      <c r="AO26" s="151">
        <v>1</v>
      </c>
      <c r="AP26" s="151">
        <v>1</v>
      </c>
      <c r="AQ26" s="151">
        <v>0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4</v>
      </c>
      <c r="G27" s="118">
        <v>76</v>
      </c>
      <c r="H27" s="150">
        <f t="shared" si="0"/>
        <v>53.521126760563384</v>
      </c>
      <c r="I27" s="150">
        <v>70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98444486</v>
      </c>
      <c r="T27" s="45">
        <f t="shared" si="4"/>
        <v>4872</v>
      </c>
      <c r="U27" s="46">
        <f t="shared" si="5"/>
        <v>116.928</v>
      </c>
      <c r="V27" s="46">
        <f t="shared" si="6"/>
        <v>4.8719999999999999</v>
      </c>
      <c r="W27" s="96">
        <v>4.8</v>
      </c>
      <c r="X27" s="96">
        <f t="shared" si="1"/>
        <v>4.8</v>
      </c>
      <c r="Y27" s="97" t="s">
        <v>171</v>
      </c>
      <c r="Z27" s="154">
        <v>1015</v>
      </c>
      <c r="AA27" s="154">
        <v>0</v>
      </c>
      <c r="AB27" s="154">
        <v>1187</v>
      </c>
      <c r="AC27" s="154">
        <v>1185</v>
      </c>
      <c r="AD27" s="154">
        <v>1187</v>
      </c>
      <c r="AE27" s="154">
        <v>0</v>
      </c>
      <c r="AF27" s="47" t="s">
        <v>90</v>
      </c>
      <c r="AG27" s="47" t="s">
        <v>90</v>
      </c>
      <c r="AH27" s="98" t="s">
        <v>90</v>
      </c>
      <c r="AI27" s="103">
        <v>16667592</v>
      </c>
      <c r="AJ27" s="45">
        <f>IF(ISBLANK(AI27),"-",AI27-AI26)</f>
        <v>1188</v>
      </c>
      <c r="AK27" s="48">
        <f t="shared" si="9"/>
        <v>243.8423645320197</v>
      </c>
      <c r="AL27" s="151">
        <v>1</v>
      </c>
      <c r="AM27" s="151">
        <v>0</v>
      </c>
      <c r="AN27" s="151">
        <v>1</v>
      </c>
      <c r="AO27" s="151">
        <v>1</v>
      </c>
      <c r="AP27" s="151">
        <v>1</v>
      </c>
      <c r="AQ27" s="151">
        <v>0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3</v>
      </c>
      <c r="G28" s="118">
        <v>75</v>
      </c>
      <c r="H28" s="150">
        <f t="shared" si="0"/>
        <v>52.816901408450704</v>
      </c>
      <c r="I28" s="150">
        <v>68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98449674</v>
      </c>
      <c r="T28" s="45">
        <f t="shared" si="4"/>
        <v>5188</v>
      </c>
      <c r="U28" s="46">
        <f t="shared" si="5"/>
        <v>124.512</v>
      </c>
      <c r="V28" s="46">
        <f t="shared" si="6"/>
        <v>5.1879999999999997</v>
      </c>
      <c r="W28" s="96">
        <v>4.4000000000000004</v>
      </c>
      <c r="X28" s="96">
        <f t="shared" si="1"/>
        <v>4.4000000000000004</v>
      </c>
      <c r="Y28" s="97" t="s">
        <v>171</v>
      </c>
      <c r="Z28" s="154">
        <v>1015</v>
      </c>
      <c r="AA28" s="154">
        <v>0</v>
      </c>
      <c r="AB28" s="154">
        <v>1187</v>
      </c>
      <c r="AC28" s="154">
        <v>1185</v>
      </c>
      <c r="AD28" s="154">
        <v>1187</v>
      </c>
      <c r="AE28" s="154">
        <v>0</v>
      </c>
      <c r="AF28" s="47" t="s">
        <v>90</v>
      </c>
      <c r="AG28" s="47" t="s">
        <v>90</v>
      </c>
      <c r="AH28" s="98" t="s">
        <v>90</v>
      </c>
      <c r="AI28" s="103">
        <v>16668764</v>
      </c>
      <c r="AJ28" s="45">
        <f t="shared" si="7"/>
        <v>1172</v>
      </c>
      <c r="AK28" s="48">
        <f>AJ27/V28</f>
        <v>228.98997686969932</v>
      </c>
      <c r="AL28" s="151">
        <v>1</v>
      </c>
      <c r="AM28" s="151">
        <v>0</v>
      </c>
      <c r="AN28" s="151">
        <v>1</v>
      </c>
      <c r="AO28" s="151">
        <v>1</v>
      </c>
      <c r="AP28" s="151">
        <v>1</v>
      </c>
      <c r="AQ28" s="151">
        <v>0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3</v>
      </c>
      <c r="G29" s="118">
        <v>75</v>
      </c>
      <c r="H29" s="150">
        <f t="shared" si="0"/>
        <v>52.816901408450704</v>
      </c>
      <c r="I29" s="150">
        <v>68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98454952</v>
      </c>
      <c r="T29" s="45">
        <f t="shared" si="4"/>
        <v>5278</v>
      </c>
      <c r="U29" s="46">
        <f t="shared" si="5"/>
        <v>126.672</v>
      </c>
      <c r="V29" s="46">
        <f t="shared" si="6"/>
        <v>5.2779999999999996</v>
      </c>
      <c r="W29" s="96">
        <v>3.9</v>
      </c>
      <c r="X29" s="96">
        <f t="shared" si="1"/>
        <v>3.9</v>
      </c>
      <c r="Y29" s="97" t="s">
        <v>171</v>
      </c>
      <c r="Z29" s="154">
        <v>1016</v>
      </c>
      <c r="AA29" s="154">
        <v>0</v>
      </c>
      <c r="AB29" s="154">
        <v>1187</v>
      </c>
      <c r="AC29" s="154">
        <v>1185</v>
      </c>
      <c r="AD29" s="154">
        <v>1187</v>
      </c>
      <c r="AE29" s="154">
        <v>0</v>
      </c>
      <c r="AF29" s="47" t="s">
        <v>90</v>
      </c>
      <c r="AG29" s="47" t="s">
        <v>90</v>
      </c>
      <c r="AH29" s="98" t="s">
        <v>90</v>
      </c>
      <c r="AI29" s="103">
        <v>16669982</v>
      </c>
      <c r="AJ29" s="45">
        <f t="shared" si="7"/>
        <v>1218</v>
      </c>
      <c r="AK29" s="48">
        <f>AJ28/V29</f>
        <v>222.05380826070484</v>
      </c>
      <c r="AL29" s="151">
        <v>1</v>
      </c>
      <c r="AM29" s="151">
        <v>0</v>
      </c>
      <c r="AN29" s="151">
        <v>1</v>
      </c>
      <c r="AO29" s="151">
        <v>1</v>
      </c>
      <c r="AP29" s="151">
        <v>1</v>
      </c>
      <c r="AQ29" s="151">
        <v>0</v>
      </c>
      <c r="AR29" s="151">
        <v>0</v>
      </c>
      <c r="AS29" s="154"/>
      <c r="AT29" s="154">
        <f t="shared" si="8"/>
        <v>0</v>
      </c>
      <c r="AU29" s="155">
        <v>1.08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2</v>
      </c>
      <c r="G30" s="118">
        <v>75</v>
      </c>
      <c r="H30" s="150">
        <f t="shared" si="0"/>
        <v>52.816901408450704</v>
      </c>
      <c r="I30" s="150">
        <v>68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98460644</v>
      </c>
      <c r="T30" s="45">
        <f t="shared" si="4"/>
        <v>5692</v>
      </c>
      <c r="U30" s="46">
        <f t="shared" si="5"/>
        <v>136.608</v>
      </c>
      <c r="V30" s="46">
        <f t="shared" si="6"/>
        <v>5.6920000000000002</v>
      </c>
      <c r="W30" s="96">
        <v>3.5</v>
      </c>
      <c r="X30" s="96">
        <f t="shared" si="1"/>
        <v>3.5</v>
      </c>
      <c r="Y30" s="97" t="s">
        <v>171</v>
      </c>
      <c r="Z30" s="154">
        <v>1016</v>
      </c>
      <c r="AA30" s="154">
        <v>0</v>
      </c>
      <c r="AB30" s="154">
        <v>1188</v>
      </c>
      <c r="AC30" s="154">
        <v>1185</v>
      </c>
      <c r="AD30" s="154">
        <v>1187</v>
      </c>
      <c r="AE30" s="154">
        <v>0</v>
      </c>
      <c r="AF30" s="47" t="s">
        <v>90</v>
      </c>
      <c r="AG30" s="47" t="s">
        <v>90</v>
      </c>
      <c r="AH30" s="98" t="s">
        <v>90</v>
      </c>
      <c r="AI30" s="103">
        <v>16671084</v>
      </c>
      <c r="AJ30" s="45">
        <f t="shared" si="7"/>
        <v>1102</v>
      </c>
      <c r="AK30" s="48">
        <f t="shared" si="9"/>
        <v>193.60505973295852</v>
      </c>
      <c r="AL30" s="151">
        <v>1</v>
      </c>
      <c r="AM30" s="151">
        <v>0</v>
      </c>
      <c r="AN30" s="151">
        <v>1</v>
      </c>
      <c r="AO30" s="151">
        <v>1</v>
      </c>
      <c r="AP30" s="151">
        <v>1</v>
      </c>
      <c r="AQ30" s="151">
        <v>0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75</v>
      </c>
      <c r="H31" s="150">
        <f t="shared" si="0"/>
        <v>52.816901408450704</v>
      </c>
      <c r="I31" s="150">
        <v>68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98466802</v>
      </c>
      <c r="T31" s="45">
        <f t="shared" si="4"/>
        <v>6158</v>
      </c>
      <c r="U31" s="46">
        <f t="shared" si="5"/>
        <v>147.792</v>
      </c>
      <c r="V31" s="46">
        <f t="shared" si="6"/>
        <v>6.1580000000000004</v>
      </c>
      <c r="W31" s="96">
        <v>3.2</v>
      </c>
      <c r="X31" s="96">
        <f t="shared" si="1"/>
        <v>3.2</v>
      </c>
      <c r="Y31" s="97" t="s">
        <v>171</v>
      </c>
      <c r="Z31" s="154">
        <v>1015</v>
      </c>
      <c r="AA31" s="154">
        <v>0</v>
      </c>
      <c r="AB31" s="154">
        <v>1187</v>
      </c>
      <c r="AC31" s="154">
        <v>1185</v>
      </c>
      <c r="AD31" s="154">
        <v>1187</v>
      </c>
      <c r="AE31" s="154">
        <v>0</v>
      </c>
      <c r="AF31" s="47" t="s">
        <v>90</v>
      </c>
      <c r="AG31" s="47" t="s">
        <v>90</v>
      </c>
      <c r="AH31" s="98" t="s">
        <v>90</v>
      </c>
      <c r="AI31" s="103">
        <v>16672304</v>
      </c>
      <c r="AJ31" s="45">
        <f t="shared" si="7"/>
        <v>1220</v>
      </c>
      <c r="AK31" s="48">
        <f t="shared" si="9"/>
        <v>198.11627151672619</v>
      </c>
      <c r="AL31" s="151">
        <v>1</v>
      </c>
      <c r="AM31" s="151">
        <v>0</v>
      </c>
      <c r="AN31" s="151">
        <v>1</v>
      </c>
      <c r="AO31" s="151">
        <v>1</v>
      </c>
      <c r="AP31" s="151">
        <v>1</v>
      </c>
      <c r="AQ31" s="151">
        <v>0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1</v>
      </c>
      <c r="G32" s="118">
        <v>75</v>
      </c>
      <c r="H32" s="150">
        <f t="shared" si="0"/>
        <v>52.816901408450704</v>
      </c>
      <c r="I32" s="150">
        <v>68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98472222</v>
      </c>
      <c r="T32" s="45">
        <f t="shared" si="4"/>
        <v>5420</v>
      </c>
      <c r="U32" s="46">
        <f t="shared" si="5"/>
        <v>130.08000000000001</v>
      </c>
      <c r="V32" s="46">
        <f t="shared" si="6"/>
        <v>5.42</v>
      </c>
      <c r="W32" s="96">
        <v>2.9</v>
      </c>
      <c r="X32" s="96">
        <f t="shared" si="1"/>
        <v>2.9</v>
      </c>
      <c r="Y32" s="97" t="s">
        <v>171</v>
      </c>
      <c r="Z32" s="154">
        <v>1016</v>
      </c>
      <c r="AA32" s="154">
        <v>0</v>
      </c>
      <c r="AB32" s="154">
        <v>1186</v>
      </c>
      <c r="AC32" s="154">
        <v>1185</v>
      </c>
      <c r="AD32" s="154">
        <v>1187</v>
      </c>
      <c r="AE32" s="154">
        <v>0</v>
      </c>
      <c r="AF32" s="47" t="s">
        <v>90</v>
      </c>
      <c r="AG32" s="47" t="s">
        <v>90</v>
      </c>
      <c r="AH32" s="98" t="s">
        <v>90</v>
      </c>
      <c r="AI32" s="103">
        <v>16673416</v>
      </c>
      <c r="AJ32" s="45">
        <f t="shared" si="7"/>
        <v>1112</v>
      </c>
      <c r="AK32" s="48">
        <f t="shared" si="9"/>
        <v>205.16605166051662</v>
      </c>
      <c r="AL32" s="151">
        <v>1</v>
      </c>
      <c r="AM32" s="151">
        <v>0</v>
      </c>
      <c r="AN32" s="151">
        <v>1</v>
      </c>
      <c r="AO32" s="151">
        <v>1</v>
      </c>
      <c r="AP32" s="151">
        <v>1</v>
      </c>
      <c r="AQ32" s="151">
        <v>0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77</v>
      </c>
      <c r="H33" s="150">
        <f t="shared" si="0"/>
        <v>54.225352112676056</v>
      </c>
      <c r="I33" s="150">
        <v>70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98477921</v>
      </c>
      <c r="T33" s="45">
        <f t="shared" si="4"/>
        <v>5699</v>
      </c>
      <c r="U33" s="46">
        <f t="shared" si="5"/>
        <v>136.77600000000001</v>
      </c>
      <c r="V33" s="46">
        <f t="shared" si="6"/>
        <v>5.6989999999999998</v>
      </c>
      <c r="W33" s="96">
        <v>2.6</v>
      </c>
      <c r="X33" s="96">
        <f t="shared" si="1"/>
        <v>2.6</v>
      </c>
      <c r="Y33" s="97" t="s">
        <v>171</v>
      </c>
      <c r="Z33" s="154">
        <v>1016</v>
      </c>
      <c r="AA33" s="154">
        <v>0</v>
      </c>
      <c r="AB33" s="154">
        <v>1186</v>
      </c>
      <c r="AC33" s="154">
        <v>1185</v>
      </c>
      <c r="AD33" s="154">
        <v>1187</v>
      </c>
      <c r="AE33" s="154">
        <v>0</v>
      </c>
      <c r="AF33" s="47" t="s">
        <v>90</v>
      </c>
      <c r="AG33" s="47" t="s">
        <v>90</v>
      </c>
      <c r="AH33" s="98" t="s">
        <v>90</v>
      </c>
      <c r="AI33" s="103">
        <v>16674583</v>
      </c>
      <c r="AJ33" s="45">
        <f t="shared" si="7"/>
        <v>1167</v>
      </c>
      <c r="AK33" s="48">
        <f t="shared" si="9"/>
        <v>204.77276715213196</v>
      </c>
      <c r="AL33" s="151">
        <v>1</v>
      </c>
      <c r="AM33" s="151">
        <v>0</v>
      </c>
      <c r="AN33" s="151">
        <v>1</v>
      </c>
      <c r="AO33" s="151">
        <v>1</v>
      </c>
      <c r="AP33" s="151">
        <v>1</v>
      </c>
      <c r="AQ33" s="151">
        <v>0</v>
      </c>
      <c r="AR33" s="151">
        <v>0</v>
      </c>
      <c r="AS33" s="154"/>
      <c r="AT33" s="154">
        <v>0</v>
      </c>
      <c r="AU33" s="119">
        <v>1.1000000000000001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2</v>
      </c>
      <c r="G34" s="118">
        <v>70</v>
      </c>
      <c r="H34" s="150">
        <f t="shared" si="0"/>
        <v>49.295774647887328</v>
      </c>
      <c r="I34" s="150">
        <v>69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98483375</v>
      </c>
      <c r="T34" s="45">
        <f t="shared" si="4"/>
        <v>5454</v>
      </c>
      <c r="U34" s="46">
        <f t="shared" si="5"/>
        <v>130.89599999999999</v>
      </c>
      <c r="V34" s="46">
        <f t="shared" si="6"/>
        <v>5.4539999999999997</v>
      </c>
      <c r="W34" s="96">
        <v>3.4</v>
      </c>
      <c r="X34" s="96">
        <f t="shared" si="1"/>
        <v>3.4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1187</v>
      </c>
      <c r="AE34" s="154">
        <v>0</v>
      </c>
      <c r="AF34" s="47" t="s">
        <v>90</v>
      </c>
      <c r="AG34" s="47" t="s">
        <v>90</v>
      </c>
      <c r="AH34" s="98" t="s">
        <v>90</v>
      </c>
      <c r="AI34" s="103">
        <v>16675716</v>
      </c>
      <c r="AJ34" s="45">
        <f t="shared" si="7"/>
        <v>1133</v>
      </c>
      <c r="AK34" s="48">
        <f t="shared" si="9"/>
        <v>207.73744041070773</v>
      </c>
      <c r="AL34" s="151">
        <v>0</v>
      </c>
      <c r="AM34" s="151">
        <v>0</v>
      </c>
      <c r="AN34" s="151">
        <v>1</v>
      </c>
      <c r="AO34" s="151">
        <v>1</v>
      </c>
      <c r="AP34" s="151">
        <v>1</v>
      </c>
      <c r="AQ34" s="151">
        <v>0.3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73</v>
      </c>
      <c r="H35" s="150">
        <f t="shared" si="0"/>
        <v>51.408450704225352</v>
      </c>
      <c r="I35" s="150">
        <v>71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98488375</v>
      </c>
      <c r="T35" s="45">
        <f t="shared" si="4"/>
        <v>5000</v>
      </c>
      <c r="U35" s="46">
        <f t="shared" si="5"/>
        <v>120</v>
      </c>
      <c r="V35" s="46">
        <f t="shared" si="6"/>
        <v>5</v>
      </c>
      <c r="W35" s="96">
        <v>4.5</v>
      </c>
      <c r="X35" s="96">
        <f t="shared" si="1"/>
        <v>4.5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1187</v>
      </c>
      <c r="AE35" s="154">
        <v>0</v>
      </c>
      <c r="AF35" s="47" t="s">
        <v>90</v>
      </c>
      <c r="AG35" s="47" t="s">
        <v>90</v>
      </c>
      <c r="AH35" s="98" t="s">
        <v>90</v>
      </c>
      <c r="AI35" s="103">
        <v>16676816</v>
      </c>
      <c r="AJ35" s="45">
        <f t="shared" si="7"/>
        <v>1100</v>
      </c>
      <c r="AK35" s="48">
        <f t="shared" si="9"/>
        <v>220</v>
      </c>
      <c r="AL35" s="151">
        <v>0</v>
      </c>
      <c r="AM35" s="151">
        <v>0</v>
      </c>
      <c r="AN35" s="151">
        <v>1</v>
      </c>
      <c r="AO35" s="151">
        <v>1</v>
      </c>
      <c r="AP35" s="151">
        <v>1</v>
      </c>
      <c r="AQ35" s="151">
        <v>0.3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120202</v>
      </c>
      <c r="U36" s="46">
        <f t="shared" si="5"/>
        <v>2884.848</v>
      </c>
      <c r="V36" s="46">
        <f t="shared" si="6"/>
        <v>120.202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27605</v>
      </c>
      <c r="AK36" s="61">
        <f>$AJ$36/$V36</f>
        <v>229.65508061429927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0.97166666666666668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230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143"/>
      <c r="D49" s="143"/>
      <c r="E49" s="143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201</v>
      </c>
      <c r="C50" s="143"/>
      <c r="D50" s="143"/>
      <c r="E50" s="143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231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225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209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_1_2_1_1_1_1_1"/>
    <protectedRange sqref="R3:W3" name="Range1_16_1_1_1_1_1_1_2_2_2_2_2_2_2_2_2_2_2_2_2_2_2_2_2_2_2_2_2_2_2_1_2_2_2_2_2_2_2_2_2_2_3_2_2_2_2_2_2_2_2_2_2_1_1_1_1_2_2_1_1_1_1_1_1_1_1_1_1_1_1_1_1_3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261" priority="5" operator="containsText" text="N/A">
      <formula>NOT(ISERROR(SEARCH("N/A",Z12)))</formula>
    </cfRule>
    <cfRule type="cellIs" dxfId="260" priority="17" operator="equal">
      <formula>0</formula>
    </cfRule>
  </conditionalFormatting>
  <conditionalFormatting sqref="Z12:AG35">
    <cfRule type="cellIs" dxfId="259" priority="16" operator="greaterThanOrEqual">
      <formula>1185</formula>
    </cfRule>
  </conditionalFormatting>
  <conditionalFormatting sqref="Z12:AG35">
    <cfRule type="cellIs" dxfId="258" priority="15" operator="between">
      <formula>0.1</formula>
      <formula>1184</formula>
    </cfRule>
  </conditionalFormatting>
  <conditionalFormatting sqref="Z8:Z9 AT12:AT35 AL36:AQ36 AL12:AR35">
    <cfRule type="cellIs" dxfId="257" priority="14" operator="equal">
      <formula>0</formula>
    </cfRule>
  </conditionalFormatting>
  <conditionalFormatting sqref="Z8:Z9 AT12:AT35 AL36:AQ36 AL12:AR35">
    <cfRule type="cellIs" dxfId="256" priority="13" operator="greaterThan">
      <formula>1179</formula>
    </cfRule>
  </conditionalFormatting>
  <conditionalFormatting sqref="Z8:Z9 AT12:AT35 AL36:AQ36 AL12:AR35">
    <cfRule type="cellIs" dxfId="255" priority="12" operator="greaterThan">
      <formula>99</formula>
    </cfRule>
  </conditionalFormatting>
  <conditionalFormatting sqref="Z8:Z9 AT12:AT35 AL36:AQ36 AL12:AR35">
    <cfRule type="cellIs" dxfId="254" priority="11" operator="greaterThan">
      <formula>0.99</formula>
    </cfRule>
  </conditionalFormatting>
  <conditionalFormatting sqref="AD8:AD9">
    <cfRule type="cellIs" dxfId="253" priority="10" operator="equal">
      <formula>0</formula>
    </cfRule>
  </conditionalFormatting>
  <conditionalFormatting sqref="AD8:AD9">
    <cfRule type="cellIs" dxfId="252" priority="9" operator="greaterThan">
      <formula>1179</formula>
    </cfRule>
  </conditionalFormatting>
  <conditionalFormatting sqref="AD8:AD9">
    <cfRule type="cellIs" dxfId="251" priority="8" operator="greaterThan">
      <formula>99</formula>
    </cfRule>
  </conditionalFormatting>
  <conditionalFormatting sqref="AD8:AD9">
    <cfRule type="cellIs" dxfId="250" priority="7" operator="greaterThan">
      <formula>0.99</formula>
    </cfRule>
  </conditionalFormatting>
  <conditionalFormatting sqref="AK12:AK35">
    <cfRule type="cellIs" dxfId="249" priority="6" operator="greaterThan">
      <formula>$AK$8</formula>
    </cfRule>
  </conditionalFormatting>
  <conditionalFormatting sqref="AS12:AS35">
    <cfRule type="containsText" dxfId="248" priority="1" operator="containsText" text="N/A">
      <formula>NOT(ISERROR(SEARCH("N/A",AS12)))</formula>
    </cfRule>
    <cfRule type="cellIs" dxfId="247" priority="4" operator="equal">
      <formula>0</formula>
    </cfRule>
  </conditionalFormatting>
  <conditionalFormatting sqref="AS12:AS35">
    <cfRule type="cellIs" dxfId="246" priority="3" operator="greaterThanOrEqual">
      <formula>1185</formula>
    </cfRule>
  </conditionalFormatting>
  <conditionalFormatting sqref="AS12:AS35">
    <cfRule type="cellIs" dxfId="245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zoomScaleNormal="100" workbookViewId="0">
      <selection activeCell="R3" sqref="R3:W3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153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43269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27658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17'!S35</f>
        <v>98488375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17'!AI35</f>
        <v>16676816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4</v>
      </c>
      <c r="G12" s="118">
        <v>70</v>
      </c>
      <c r="H12" s="150">
        <f t="shared" ref="H12:H35" si="0">G12/1.42</f>
        <v>49.295774647887328</v>
      </c>
      <c r="I12" s="150">
        <v>70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98493343</v>
      </c>
      <c r="T12" s="45">
        <f>IF(ISBLANK(S12),"-",S12-S11)</f>
        <v>4968</v>
      </c>
      <c r="U12" s="46">
        <f>T12*24/1000</f>
        <v>119.232</v>
      </c>
      <c r="V12" s="46">
        <f>T12/1000</f>
        <v>4.968</v>
      </c>
      <c r="W12" s="96">
        <v>5.7</v>
      </c>
      <c r="X12" s="96">
        <f t="shared" ref="X12:X35" si="1">W12</f>
        <v>5.7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1185</v>
      </c>
      <c r="AD12" s="154">
        <v>1188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16677940</v>
      </c>
      <c r="AJ12" s="45">
        <f>IF(ISBLANK(AI12),"-",AI12-AI11)</f>
        <v>1124</v>
      </c>
      <c r="AK12" s="48">
        <f>AJ12/V12</f>
        <v>226.24798711755233</v>
      </c>
      <c r="AL12" s="151">
        <v>0</v>
      </c>
      <c r="AM12" s="151">
        <v>0</v>
      </c>
      <c r="AN12" s="151">
        <v>1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6</v>
      </c>
      <c r="G13" s="118">
        <v>72</v>
      </c>
      <c r="H13" s="150">
        <f t="shared" si="0"/>
        <v>50.70422535211268</v>
      </c>
      <c r="I13" s="150">
        <v>71</v>
      </c>
      <c r="J13" s="41" t="s">
        <v>88</v>
      </c>
      <c r="K13" s="41">
        <f t="shared" ref="K13:K35" si="3">L13-(2/1.42)</f>
        <v>45.774647887323944</v>
      </c>
      <c r="L13" s="42">
        <f>(G13-5)/1.42</f>
        <v>47.183098591549296</v>
      </c>
      <c r="M13" s="41">
        <f>L13+(6/1.42)</f>
        <v>51.408450704225352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98498276</v>
      </c>
      <c r="T13" s="45">
        <f t="shared" ref="T13:T35" si="4">IF(ISBLANK(S13),"-",S13-S12)</f>
        <v>4933</v>
      </c>
      <c r="U13" s="46">
        <f t="shared" ref="U13:U36" si="5">T13*24/1000</f>
        <v>118.392</v>
      </c>
      <c r="V13" s="46">
        <f t="shared" ref="V13:V36" si="6">T13/1000</f>
        <v>4.9329999999999998</v>
      </c>
      <c r="W13" s="96">
        <v>7.2</v>
      </c>
      <c r="X13" s="96">
        <f t="shared" si="1"/>
        <v>7.2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1185</v>
      </c>
      <c r="AD13" s="154">
        <v>1188</v>
      </c>
      <c r="AE13" s="154">
        <v>0</v>
      </c>
      <c r="AF13" s="47" t="s">
        <v>90</v>
      </c>
      <c r="AG13" s="47" t="s">
        <v>90</v>
      </c>
      <c r="AH13" s="98" t="s">
        <v>90</v>
      </c>
      <c r="AI13" s="103">
        <v>16679065</v>
      </c>
      <c r="AJ13" s="45">
        <f t="shared" ref="AJ13:AJ35" si="7">IF(ISBLANK(AI13),"-",AI13-AI12)</f>
        <v>1125</v>
      </c>
      <c r="AK13" s="48">
        <f>AJ13/V13</f>
        <v>228.05594972633287</v>
      </c>
      <c r="AL13" s="151">
        <v>0</v>
      </c>
      <c r="AM13" s="151">
        <v>0</v>
      </c>
      <c r="AN13" s="151">
        <v>1</v>
      </c>
      <c r="AO13" s="151">
        <v>1</v>
      </c>
      <c r="AP13" s="151">
        <v>1</v>
      </c>
      <c r="AQ13" s="151">
        <v>0</v>
      </c>
      <c r="AR13" s="151">
        <v>0.8</v>
      </c>
      <c r="AS13" s="154"/>
      <c r="AT13" s="154">
        <f t="shared" ref="AT13:AT34" si="8">AS13-AS12</f>
        <v>0</v>
      </c>
      <c r="AU13" s="119">
        <v>0.93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7</v>
      </c>
      <c r="G14" s="118">
        <v>73</v>
      </c>
      <c r="H14" s="150">
        <f t="shared" si="0"/>
        <v>51.408450704225352</v>
      </c>
      <c r="I14" s="150">
        <v>74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98503233</v>
      </c>
      <c r="T14" s="45">
        <f>IF(ISBLANK(S14),"-",S14-S13)</f>
        <v>4957</v>
      </c>
      <c r="U14" s="46">
        <f t="shared" si="5"/>
        <v>118.968</v>
      </c>
      <c r="V14" s="46">
        <f t="shared" si="6"/>
        <v>4.9569999999999999</v>
      </c>
      <c r="W14" s="96">
        <v>8.6999999999999993</v>
      </c>
      <c r="X14" s="96">
        <f t="shared" si="1"/>
        <v>8.6999999999999993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1185</v>
      </c>
      <c r="AD14" s="154">
        <v>1186</v>
      </c>
      <c r="AE14" s="154">
        <v>0</v>
      </c>
      <c r="AF14" s="47" t="s">
        <v>90</v>
      </c>
      <c r="AG14" s="47" t="s">
        <v>90</v>
      </c>
      <c r="AH14" s="98" t="s">
        <v>90</v>
      </c>
      <c r="AI14" s="103">
        <v>16680171</v>
      </c>
      <c r="AJ14" s="45">
        <f t="shared" si="7"/>
        <v>1106</v>
      </c>
      <c r="AK14" s="48">
        <f t="shared" ref="AK14:AK35" si="9">AJ14/V14</f>
        <v>223.11882186806537</v>
      </c>
      <c r="AL14" s="151">
        <v>0</v>
      </c>
      <c r="AM14" s="151">
        <v>0</v>
      </c>
      <c r="AN14" s="151">
        <v>1</v>
      </c>
      <c r="AO14" s="151">
        <v>1</v>
      </c>
      <c r="AP14" s="151">
        <v>1</v>
      </c>
      <c r="AQ14" s="151">
        <v>0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8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98507649</v>
      </c>
      <c r="T15" s="45">
        <f t="shared" si="4"/>
        <v>4416</v>
      </c>
      <c r="U15" s="46">
        <f t="shared" si="5"/>
        <v>105.98399999999999</v>
      </c>
      <c r="V15" s="46">
        <f t="shared" si="6"/>
        <v>4.4160000000000004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1185</v>
      </c>
      <c r="AD15" s="154">
        <v>1187</v>
      </c>
      <c r="AE15" s="154">
        <v>0</v>
      </c>
      <c r="AF15" s="47" t="s">
        <v>90</v>
      </c>
      <c r="AG15" s="47" t="s">
        <v>90</v>
      </c>
      <c r="AH15" s="98" t="s">
        <v>90</v>
      </c>
      <c r="AI15" s="103">
        <v>16681265</v>
      </c>
      <c r="AJ15" s="45">
        <f t="shared" si="7"/>
        <v>1094</v>
      </c>
      <c r="AK15" s="48">
        <f t="shared" si="9"/>
        <v>247.73550724637678</v>
      </c>
      <c r="AL15" s="151">
        <v>0</v>
      </c>
      <c r="AM15" s="151">
        <v>0</v>
      </c>
      <c r="AN15" s="151">
        <v>1</v>
      </c>
      <c r="AO15" s="151">
        <v>1</v>
      </c>
      <c r="AP15" s="151">
        <v>1</v>
      </c>
      <c r="AQ15" s="151">
        <v>0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81</v>
      </c>
      <c r="H16" s="150">
        <f t="shared" si="0"/>
        <v>57.04225352112676</v>
      </c>
      <c r="I16" s="150">
        <v>80</v>
      </c>
      <c r="J16" s="41" t="s">
        <v>88</v>
      </c>
      <c r="K16" s="41">
        <f t="shared" si="3"/>
        <v>52.112676056338032</v>
      </c>
      <c r="L16" s="42">
        <f>(G16-5)/1.42</f>
        <v>53.521126760563384</v>
      </c>
      <c r="M16" s="41">
        <f>L16+(6/1.42)</f>
        <v>57.74647887323944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98511369</v>
      </c>
      <c r="T16" s="45">
        <f t="shared" si="4"/>
        <v>3720</v>
      </c>
      <c r="U16" s="46">
        <f t="shared" si="5"/>
        <v>89.28</v>
      </c>
      <c r="V16" s="46">
        <f t="shared" si="6"/>
        <v>3.72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1186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16682337</v>
      </c>
      <c r="AJ16" s="45">
        <f t="shared" si="7"/>
        <v>1072</v>
      </c>
      <c r="AK16" s="48">
        <f t="shared" si="9"/>
        <v>288.17204301075265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79</v>
      </c>
      <c r="H17" s="150">
        <f t="shared" si="0"/>
        <v>55.633802816901408</v>
      </c>
      <c r="I17" s="150">
        <v>78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98516320</v>
      </c>
      <c r="T17" s="45">
        <f t="shared" si="4"/>
        <v>4951</v>
      </c>
      <c r="U17" s="46">
        <f t="shared" si="5"/>
        <v>118.824</v>
      </c>
      <c r="V17" s="46">
        <f t="shared" si="6"/>
        <v>4.9509999999999996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16683465</v>
      </c>
      <c r="AJ17" s="45">
        <f t="shared" si="7"/>
        <v>1128</v>
      </c>
      <c r="AK17" s="48">
        <f t="shared" si="9"/>
        <v>227.83276105837206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1.07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7</v>
      </c>
      <c r="G18" s="118">
        <v>79</v>
      </c>
      <c r="H18" s="150">
        <f t="shared" si="0"/>
        <v>55.633802816901408</v>
      </c>
      <c r="I18" s="150">
        <v>78</v>
      </c>
      <c r="J18" s="41" t="s">
        <v>88</v>
      </c>
      <c r="K18" s="41">
        <f t="shared" si="3"/>
        <v>54.225352112676056</v>
      </c>
      <c r="L18" s="42">
        <f t="shared" si="10"/>
        <v>55.633802816901408</v>
      </c>
      <c r="M18" s="41">
        <f>L18+1.42</f>
        <v>57.05380281690141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98521100</v>
      </c>
      <c r="T18" s="45">
        <f t="shared" si="4"/>
        <v>4780</v>
      </c>
      <c r="U18" s="46">
        <f t="shared" si="5"/>
        <v>114.72</v>
      </c>
      <c r="V18" s="46">
        <f t="shared" si="6"/>
        <v>4.78</v>
      </c>
      <c r="W18" s="96">
        <v>9</v>
      </c>
      <c r="X18" s="96">
        <f t="shared" si="1"/>
        <v>9</v>
      </c>
      <c r="Y18" s="97" t="s">
        <v>171</v>
      </c>
      <c r="Z18" s="154">
        <v>0</v>
      </c>
      <c r="AA18" s="154">
        <v>1016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16684659</v>
      </c>
      <c r="AJ18" s="45">
        <f t="shared" si="7"/>
        <v>1194</v>
      </c>
      <c r="AK18" s="48">
        <f t="shared" si="9"/>
        <v>249.79079497907949</v>
      </c>
      <c r="AL18" s="151">
        <v>0</v>
      </c>
      <c r="AM18" s="151">
        <v>1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76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98526808</v>
      </c>
      <c r="T19" s="45">
        <f t="shared" si="4"/>
        <v>5708</v>
      </c>
      <c r="U19" s="46">
        <f>T19*24/1000</f>
        <v>136.99199999999999</v>
      </c>
      <c r="V19" s="46">
        <f t="shared" si="6"/>
        <v>5.7080000000000002</v>
      </c>
      <c r="W19" s="96">
        <v>8.4</v>
      </c>
      <c r="X19" s="96">
        <f t="shared" si="1"/>
        <v>8.4</v>
      </c>
      <c r="Y19" s="97" t="s">
        <v>171</v>
      </c>
      <c r="Z19" s="154">
        <v>0</v>
      </c>
      <c r="AA19" s="154">
        <v>1027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16685846</v>
      </c>
      <c r="AJ19" s="45">
        <f t="shared" si="7"/>
        <v>1187</v>
      </c>
      <c r="AK19" s="48">
        <f t="shared" si="9"/>
        <v>207.95374912403642</v>
      </c>
      <c r="AL19" s="151">
        <v>0</v>
      </c>
      <c r="AM19" s="151">
        <v>1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77</v>
      </c>
      <c r="H20" s="150">
        <f t="shared" si="0"/>
        <v>54.225352112676056</v>
      </c>
      <c r="I20" s="150">
        <v>76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98531717</v>
      </c>
      <c r="T20" s="45">
        <f t="shared" si="4"/>
        <v>4909</v>
      </c>
      <c r="U20" s="46">
        <f t="shared" si="5"/>
        <v>117.816</v>
      </c>
      <c r="V20" s="46">
        <f t="shared" si="6"/>
        <v>4.9089999999999998</v>
      </c>
      <c r="W20" s="96">
        <v>7.8</v>
      </c>
      <c r="X20" s="96">
        <f t="shared" si="1"/>
        <v>7.8</v>
      </c>
      <c r="Y20" s="97" t="s">
        <v>171</v>
      </c>
      <c r="Z20" s="154">
        <v>0</v>
      </c>
      <c r="AA20" s="154">
        <v>1029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16687045</v>
      </c>
      <c r="AJ20" s="45">
        <f t="shared" si="7"/>
        <v>1199</v>
      </c>
      <c r="AK20" s="48">
        <f t="shared" si="9"/>
        <v>244.24526380118152</v>
      </c>
      <c r="AL20" s="151">
        <v>0</v>
      </c>
      <c r="AM20" s="151">
        <v>1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98535824</v>
      </c>
      <c r="T21" s="45">
        <f t="shared" si="4"/>
        <v>4107</v>
      </c>
      <c r="U21" s="46">
        <f t="shared" si="5"/>
        <v>98.567999999999998</v>
      </c>
      <c r="V21" s="46">
        <f t="shared" si="6"/>
        <v>4.1070000000000002</v>
      </c>
      <c r="W21" s="96">
        <v>7.2</v>
      </c>
      <c r="X21" s="96">
        <f t="shared" si="1"/>
        <v>7.2</v>
      </c>
      <c r="Y21" s="97" t="s">
        <v>171</v>
      </c>
      <c r="Z21" s="154">
        <v>0</v>
      </c>
      <c r="AA21" s="154">
        <v>1036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16688254</v>
      </c>
      <c r="AJ21" s="45">
        <f t="shared" si="7"/>
        <v>1209</v>
      </c>
      <c r="AK21" s="48">
        <f t="shared" si="9"/>
        <v>294.37545653761867</v>
      </c>
      <c r="AL21" s="151">
        <v>0</v>
      </c>
      <c r="AM21" s="151">
        <v>1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0.96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98539612</v>
      </c>
      <c r="T22" s="45">
        <f t="shared" si="4"/>
        <v>3788</v>
      </c>
      <c r="U22" s="46">
        <f t="shared" si="5"/>
        <v>90.912000000000006</v>
      </c>
      <c r="V22" s="46">
        <f t="shared" si="6"/>
        <v>3.7879999999999998</v>
      </c>
      <c r="W22" s="96">
        <v>6.6</v>
      </c>
      <c r="X22" s="96">
        <f>W22</f>
        <v>6.6</v>
      </c>
      <c r="Y22" s="97" t="s">
        <v>171</v>
      </c>
      <c r="Z22" s="154">
        <v>0</v>
      </c>
      <c r="AA22" s="154">
        <v>1027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16689471</v>
      </c>
      <c r="AJ22" s="45">
        <f t="shared" si="7"/>
        <v>1217</v>
      </c>
      <c r="AK22" s="48">
        <f t="shared" si="9"/>
        <v>321.27771911298839</v>
      </c>
      <c r="AL22" s="151">
        <v>0</v>
      </c>
      <c r="AM22" s="151">
        <v>1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98543310</v>
      </c>
      <c r="T23" s="45">
        <f t="shared" si="4"/>
        <v>3698</v>
      </c>
      <c r="U23" s="46">
        <f>T23*24/1000</f>
        <v>88.751999999999995</v>
      </c>
      <c r="V23" s="46">
        <f t="shared" si="6"/>
        <v>3.698</v>
      </c>
      <c r="W23" s="96">
        <v>6</v>
      </c>
      <c r="X23" s="96">
        <f t="shared" si="1"/>
        <v>6</v>
      </c>
      <c r="Y23" s="97" t="s">
        <v>171</v>
      </c>
      <c r="Z23" s="154">
        <v>0</v>
      </c>
      <c r="AA23" s="154">
        <v>1027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16690651</v>
      </c>
      <c r="AJ23" s="45">
        <f t="shared" si="7"/>
        <v>1180</v>
      </c>
      <c r="AK23" s="48">
        <f t="shared" si="9"/>
        <v>319.09140075716601</v>
      </c>
      <c r="AL23" s="151">
        <v>0</v>
      </c>
      <c r="AM23" s="151">
        <v>1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98547578</v>
      </c>
      <c r="T24" s="45">
        <f t="shared" si="4"/>
        <v>4268</v>
      </c>
      <c r="U24" s="46">
        <f>T24*24/1000</f>
        <v>102.432</v>
      </c>
      <c r="V24" s="46">
        <f t="shared" si="6"/>
        <v>4.2679999999999998</v>
      </c>
      <c r="W24" s="96">
        <v>5.4</v>
      </c>
      <c r="X24" s="96">
        <f t="shared" si="1"/>
        <v>5.4</v>
      </c>
      <c r="Y24" s="97" t="s">
        <v>171</v>
      </c>
      <c r="Z24" s="154">
        <v>0</v>
      </c>
      <c r="AA24" s="154">
        <v>1016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16691827</v>
      </c>
      <c r="AJ24" s="45">
        <f t="shared" si="7"/>
        <v>1176</v>
      </c>
      <c r="AK24" s="48">
        <f t="shared" si="9"/>
        <v>275.53889409559514</v>
      </c>
      <c r="AL24" s="151">
        <v>0</v>
      </c>
      <c r="AM24" s="151">
        <v>1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76</v>
      </c>
      <c r="H25" s="150">
        <f t="shared" si="0"/>
        <v>53.521126760563384</v>
      </c>
      <c r="I25" s="150">
        <v>72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98552014</v>
      </c>
      <c r="T25" s="45">
        <f t="shared" si="4"/>
        <v>4436</v>
      </c>
      <c r="U25" s="46">
        <f t="shared" si="5"/>
        <v>106.464</v>
      </c>
      <c r="V25" s="46">
        <f t="shared" si="6"/>
        <v>4.4359999999999999</v>
      </c>
      <c r="W25" s="96">
        <v>5</v>
      </c>
      <c r="X25" s="96">
        <f t="shared" si="1"/>
        <v>5</v>
      </c>
      <c r="Y25" s="97" t="s">
        <v>171</v>
      </c>
      <c r="Z25" s="154">
        <v>0</v>
      </c>
      <c r="AA25" s="154">
        <v>1016</v>
      </c>
      <c r="AB25" s="154">
        <v>1187</v>
      </c>
      <c r="AC25" s="154">
        <v>0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16692966</v>
      </c>
      <c r="AJ25" s="45">
        <f t="shared" si="7"/>
        <v>1139</v>
      </c>
      <c r="AK25" s="48">
        <f t="shared" si="9"/>
        <v>256.76284941388639</v>
      </c>
      <c r="AL25" s="151">
        <v>0</v>
      </c>
      <c r="AM25" s="151">
        <v>1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1.02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3</v>
      </c>
      <c r="G26" s="118">
        <v>77</v>
      </c>
      <c r="H26" s="150">
        <f t="shared" si="0"/>
        <v>54.225352112676056</v>
      </c>
      <c r="I26" s="150">
        <v>72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98557228</v>
      </c>
      <c r="T26" s="45">
        <f t="shared" si="4"/>
        <v>5214</v>
      </c>
      <c r="U26" s="46">
        <f t="shared" si="5"/>
        <v>125.136</v>
      </c>
      <c r="V26" s="46">
        <f t="shared" si="6"/>
        <v>5.2140000000000004</v>
      </c>
      <c r="W26" s="96">
        <v>4.5999999999999996</v>
      </c>
      <c r="X26" s="96">
        <f t="shared" si="1"/>
        <v>4.5999999999999996</v>
      </c>
      <c r="Y26" s="97" t="s">
        <v>171</v>
      </c>
      <c r="Z26" s="154">
        <v>0</v>
      </c>
      <c r="AA26" s="154">
        <v>1015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16694164</v>
      </c>
      <c r="AJ26" s="45">
        <f t="shared" si="7"/>
        <v>1198</v>
      </c>
      <c r="AK26" s="48">
        <f t="shared" si="9"/>
        <v>229.76601457614115</v>
      </c>
      <c r="AL26" s="151">
        <v>0</v>
      </c>
      <c r="AM26" s="151">
        <v>1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78</v>
      </c>
      <c r="H27" s="150">
        <f t="shared" si="0"/>
        <v>54.929577464788736</v>
      </c>
      <c r="I27" s="150">
        <v>73</v>
      </c>
      <c r="J27" s="41" t="s">
        <v>88</v>
      </c>
      <c r="K27" s="41">
        <f t="shared" si="3"/>
        <v>51.408450704225352</v>
      </c>
      <c r="L27" s="42">
        <f>(G27-3)/1.42</f>
        <v>52.816901408450704</v>
      </c>
      <c r="M27" s="41">
        <f t="shared" si="12"/>
        <v>57.04225352112676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98563046</v>
      </c>
      <c r="T27" s="45">
        <f t="shared" si="4"/>
        <v>5818</v>
      </c>
      <c r="U27" s="46">
        <f t="shared" si="5"/>
        <v>139.63200000000001</v>
      </c>
      <c r="V27" s="46">
        <f t="shared" si="6"/>
        <v>5.8179999999999996</v>
      </c>
      <c r="W27" s="96">
        <v>4.3</v>
      </c>
      <c r="X27" s="96">
        <f t="shared" si="1"/>
        <v>4.3</v>
      </c>
      <c r="Y27" s="97" t="s">
        <v>171</v>
      </c>
      <c r="Z27" s="154">
        <v>0</v>
      </c>
      <c r="AA27" s="154">
        <v>1014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16695298</v>
      </c>
      <c r="AJ27" s="45">
        <f>IF(ISBLANK(AI27),"-",AI27-AI26)</f>
        <v>1134</v>
      </c>
      <c r="AK27" s="48">
        <f t="shared" si="9"/>
        <v>194.9123410106566</v>
      </c>
      <c r="AL27" s="151">
        <v>0</v>
      </c>
      <c r="AM27" s="151">
        <v>1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2</v>
      </c>
      <c r="G28" s="118">
        <v>76</v>
      </c>
      <c r="H28" s="150">
        <f t="shared" si="0"/>
        <v>53.521126760563384</v>
      </c>
      <c r="I28" s="150">
        <v>73</v>
      </c>
      <c r="J28" s="41" t="s">
        <v>88</v>
      </c>
      <c r="K28" s="41">
        <f t="shared" si="3"/>
        <v>50</v>
      </c>
      <c r="L28" s="42">
        <f t="shared" ref="L28:L33" si="13">(G28-3)/1.42</f>
        <v>51.408450704225352</v>
      </c>
      <c r="M28" s="41">
        <f t="shared" si="12"/>
        <v>55.633802816901408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98568654</v>
      </c>
      <c r="T28" s="45">
        <f t="shared" si="4"/>
        <v>5608</v>
      </c>
      <c r="U28" s="46">
        <f t="shared" si="5"/>
        <v>134.59200000000001</v>
      </c>
      <c r="V28" s="46">
        <f t="shared" si="6"/>
        <v>5.6079999999999997</v>
      </c>
      <c r="W28" s="96">
        <v>3.8</v>
      </c>
      <c r="X28" s="96">
        <f t="shared" si="1"/>
        <v>3.8</v>
      </c>
      <c r="Y28" s="97" t="s">
        <v>171</v>
      </c>
      <c r="Z28" s="154">
        <v>0</v>
      </c>
      <c r="AA28" s="154">
        <v>1015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16696454</v>
      </c>
      <c r="AJ28" s="45">
        <f t="shared" si="7"/>
        <v>1156</v>
      </c>
      <c r="AK28" s="48">
        <f>AJ27/V28</f>
        <v>202.21112696148361</v>
      </c>
      <c r="AL28" s="151">
        <v>0</v>
      </c>
      <c r="AM28" s="151">
        <v>1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98574368</v>
      </c>
      <c r="T29" s="45">
        <f t="shared" si="4"/>
        <v>5714</v>
      </c>
      <c r="U29" s="46">
        <f t="shared" si="5"/>
        <v>137.136</v>
      </c>
      <c r="V29" s="46">
        <f t="shared" si="6"/>
        <v>5.7140000000000004</v>
      </c>
      <c r="W29" s="96">
        <v>3.4</v>
      </c>
      <c r="X29" s="96">
        <f t="shared" si="1"/>
        <v>3.4</v>
      </c>
      <c r="Y29" s="97" t="s">
        <v>171</v>
      </c>
      <c r="Z29" s="154">
        <v>0</v>
      </c>
      <c r="AA29" s="154">
        <v>1016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16697632</v>
      </c>
      <c r="AJ29" s="45">
        <f t="shared" si="7"/>
        <v>1178</v>
      </c>
      <c r="AK29" s="48">
        <f>AJ28/V29</f>
        <v>202.31011550577529</v>
      </c>
      <c r="AL29" s="151">
        <v>0</v>
      </c>
      <c r="AM29" s="151">
        <v>1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1.08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1</v>
      </c>
      <c r="G30" s="118">
        <v>74</v>
      </c>
      <c r="H30" s="150">
        <f t="shared" si="0"/>
        <v>52.112676056338032</v>
      </c>
      <c r="I30" s="150">
        <v>70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98580356</v>
      </c>
      <c r="T30" s="45">
        <f t="shared" si="4"/>
        <v>5988</v>
      </c>
      <c r="U30" s="46">
        <f t="shared" si="5"/>
        <v>143.71199999999999</v>
      </c>
      <c r="V30" s="46">
        <f t="shared" si="6"/>
        <v>5.9880000000000004</v>
      </c>
      <c r="W30" s="96">
        <v>3</v>
      </c>
      <c r="X30" s="96">
        <f t="shared" si="1"/>
        <v>3</v>
      </c>
      <c r="Y30" s="97" t="s">
        <v>171</v>
      </c>
      <c r="Z30" s="154">
        <v>0</v>
      </c>
      <c r="AA30" s="154">
        <v>1016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16698808</v>
      </c>
      <c r="AJ30" s="45">
        <f t="shared" si="7"/>
        <v>1176</v>
      </c>
      <c r="AK30" s="48">
        <f t="shared" si="9"/>
        <v>196.39278557114227</v>
      </c>
      <c r="AL30" s="151">
        <v>0</v>
      </c>
      <c r="AM30" s="151">
        <v>1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74</v>
      </c>
      <c r="H31" s="150">
        <f t="shared" si="0"/>
        <v>52.112676056338032</v>
      </c>
      <c r="I31" s="150">
        <v>68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98585824</v>
      </c>
      <c r="T31" s="45">
        <f t="shared" si="4"/>
        <v>5468</v>
      </c>
      <c r="U31" s="46">
        <f t="shared" si="5"/>
        <v>131.232</v>
      </c>
      <c r="V31" s="46">
        <f t="shared" si="6"/>
        <v>5.468</v>
      </c>
      <c r="W31" s="96">
        <v>2.7</v>
      </c>
      <c r="X31" s="96">
        <f t="shared" si="1"/>
        <v>2.7</v>
      </c>
      <c r="Y31" s="97" t="s">
        <v>171</v>
      </c>
      <c r="Z31" s="154">
        <v>0</v>
      </c>
      <c r="AA31" s="154">
        <v>1016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16699934</v>
      </c>
      <c r="AJ31" s="45">
        <f t="shared" si="7"/>
        <v>1126</v>
      </c>
      <c r="AK31" s="48">
        <f t="shared" si="9"/>
        <v>205.92538405267007</v>
      </c>
      <c r="AL31" s="151">
        <v>0</v>
      </c>
      <c r="AM31" s="151">
        <v>1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74</v>
      </c>
      <c r="H32" s="150">
        <f t="shared" si="0"/>
        <v>52.112676056338032</v>
      </c>
      <c r="I32" s="150">
        <v>68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98591508</v>
      </c>
      <c r="T32" s="45">
        <f t="shared" si="4"/>
        <v>5684</v>
      </c>
      <c r="U32" s="46">
        <f t="shared" si="5"/>
        <v>136.416</v>
      </c>
      <c r="V32" s="46">
        <f t="shared" si="6"/>
        <v>5.6840000000000002</v>
      </c>
      <c r="W32" s="96">
        <v>2.4</v>
      </c>
      <c r="X32" s="96">
        <f t="shared" si="1"/>
        <v>2.4</v>
      </c>
      <c r="Y32" s="97" t="s">
        <v>171</v>
      </c>
      <c r="Z32" s="154">
        <v>0</v>
      </c>
      <c r="AA32" s="154">
        <v>1014</v>
      </c>
      <c r="AB32" s="154">
        <v>1187</v>
      </c>
      <c r="AC32" s="154">
        <v>0</v>
      </c>
      <c r="AD32" s="154">
        <v>1186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16701088</v>
      </c>
      <c r="AJ32" s="45">
        <f t="shared" si="7"/>
        <v>1154</v>
      </c>
      <c r="AK32" s="48">
        <f t="shared" si="9"/>
        <v>203.02603800140744</v>
      </c>
      <c r="AL32" s="151">
        <v>0</v>
      </c>
      <c r="AM32" s="151">
        <v>1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75</v>
      </c>
      <c r="H33" s="150">
        <f t="shared" si="0"/>
        <v>52.816901408450704</v>
      </c>
      <c r="I33" s="150">
        <v>70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98597270</v>
      </c>
      <c r="T33" s="45">
        <f t="shared" si="4"/>
        <v>5762</v>
      </c>
      <c r="U33" s="46">
        <f t="shared" si="5"/>
        <v>138.28800000000001</v>
      </c>
      <c r="V33" s="46">
        <f t="shared" si="6"/>
        <v>5.7619999999999996</v>
      </c>
      <c r="W33" s="96">
        <v>2.1</v>
      </c>
      <c r="X33" s="96">
        <f t="shared" si="1"/>
        <v>2.1</v>
      </c>
      <c r="Y33" s="97" t="s">
        <v>171</v>
      </c>
      <c r="Z33" s="154">
        <v>0</v>
      </c>
      <c r="AA33" s="154">
        <v>1005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16702269</v>
      </c>
      <c r="AJ33" s="45">
        <f t="shared" si="7"/>
        <v>1181</v>
      </c>
      <c r="AK33" s="48">
        <f t="shared" si="9"/>
        <v>204.96355432141618</v>
      </c>
      <c r="AL33" s="151">
        <v>0</v>
      </c>
      <c r="AM33" s="151">
        <v>1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1.03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71</v>
      </c>
      <c r="H34" s="150">
        <f t="shared" si="0"/>
        <v>50</v>
      </c>
      <c r="I34" s="150">
        <v>69</v>
      </c>
      <c r="J34" s="41" t="s">
        <v>88</v>
      </c>
      <c r="K34" s="41">
        <f>L34-(2/1.42)</f>
        <v>45.070422535211272</v>
      </c>
      <c r="L34" s="42">
        <f>(G34-5)/1.42</f>
        <v>46.478873239436624</v>
      </c>
      <c r="M34" s="41">
        <f t="shared" si="12"/>
        <v>50.70422535211268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98602433</v>
      </c>
      <c r="T34" s="45">
        <f t="shared" si="4"/>
        <v>5163</v>
      </c>
      <c r="U34" s="46">
        <f t="shared" si="5"/>
        <v>123.91200000000001</v>
      </c>
      <c r="V34" s="46">
        <f t="shared" si="6"/>
        <v>5.1630000000000003</v>
      </c>
      <c r="W34" s="96">
        <v>2.6</v>
      </c>
      <c r="X34" s="96">
        <f t="shared" si="1"/>
        <v>2.6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16703366</v>
      </c>
      <c r="AJ34" s="45">
        <f t="shared" si="7"/>
        <v>1097</v>
      </c>
      <c r="AK34" s="48">
        <f t="shared" si="9"/>
        <v>212.4733681967848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1</v>
      </c>
      <c r="G35" s="118">
        <v>72</v>
      </c>
      <c r="H35" s="150">
        <f t="shared" si="0"/>
        <v>50.70422535211268</v>
      </c>
      <c r="I35" s="150">
        <v>70</v>
      </c>
      <c r="J35" s="41" t="s">
        <v>88</v>
      </c>
      <c r="K35" s="41">
        <f t="shared" si="3"/>
        <v>45.774647887323944</v>
      </c>
      <c r="L35" s="42">
        <f>(G35-5)/1.42</f>
        <v>47.183098591549296</v>
      </c>
      <c r="M35" s="41">
        <f t="shared" si="12"/>
        <v>51.408450704225352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98607790</v>
      </c>
      <c r="T35" s="45">
        <f t="shared" si="4"/>
        <v>5357</v>
      </c>
      <c r="U35" s="46">
        <f t="shared" si="5"/>
        <v>128.56800000000001</v>
      </c>
      <c r="V35" s="46">
        <f t="shared" si="6"/>
        <v>5.3570000000000002</v>
      </c>
      <c r="W35" s="96">
        <v>3.5</v>
      </c>
      <c r="X35" s="96">
        <f t="shared" si="1"/>
        <v>3.5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16704474</v>
      </c>
      <c r="AJ35" s="45">
        <f t="shared" si="7"/>
        <v>1108</v>
      </c>
      <c r="AK35" s="48">
        <f t="shared" si="9"/>
        <v>206.83218219152511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119415</v>
      </c>
      <c r="U36" s="46">
        <f t="shared" si="5"/>
        <v>2865.96</v>
      </c>
      <c r="V36" s="46">
        <f t="shared" si="6"/>
        <v>119.41500000000001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27658</v>
      </c>
      <c r="AK36" s="61">
        <f>$AJ$36/$V36</f>
        <v>231.61244399782271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1.0150000000000001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57" t="s">
        <v>232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57" t="s">
        <v>233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15" t="s">
        <v>180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167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234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168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235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207" t="s">
        <v>172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173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32" t="s">
        <v>174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15" t="s">
        <v>236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32" t="s">
        <v>175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209" t="s">
        <v>176</v>
      </c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58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H12:I35 E12:F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5:W5" name="Range1_16_1_1_1_1_1_1_2_2_2_2_2_2_2_2_2_2_2_2_2_2_2_2_2_2_2_2_2_2_2_1_2_2_2_2_2_2_2_2_2_2_3_2_2_2_2_2_2_2_2_2_2_1_1_1_1_2_2_1_1_1_1_1_1_1_1_1_1_3_1_3_2_1_1_1_1_1_2_1_1_1_1_1"/>
    <protectedRange sqref="R3:W3" name="Range1_16_1_1_1_1_1_1_2_2_2_2_2_2_2_2_2_2_2_2_2_2_2_2_2_2_2_2_2_2_2_1_2_2_2_2_2_2_2_2_2_2_3_2_2_2_2_2_2_2_2_2_2_1_1_1_1_2_2_1_1_1_1_1_1_1_1_1_1_1_1_1_1_3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B52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3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9" name="Range2_12_5_1_1_1_2_1_1_1_1_1_1_1_1_1_1_1_2_1_1_1_1_1_1_1_1_1_1_1_1_1_1_1_1_1_1_1_1_1_1_2_1_1_1_1_1_1_1_1_1_1_1_2_1_1_1_1_2_1_1_1_1_1_1_1_1_1_1_1_2_1_1_1_1_1_1_1_1_1_1_1_1_1_1_3_1_1_1_1_2_1_1_1_1_1_1_1_2_1_1_1_1_1_1_1_1_1_1_1_1_1_1_1_1_1_1_1_1_1_1_1_1__1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244" priority="5" operator="containsText" text="N/A">
      <formula>NOT(ISERROR(SEARCH("N/A",Z12)))</formula>
    </cfRule>
    <cfRule type="cellIs" dxfId="243" priority="17" operator="equal">
      <formula>0</formula>
    </cfRule>
  </conditionalFormatting>
  <conditionalFormatting sqref="Z12:AG35">
    <cfRule type="cellIs" dxfId="242" priority="16" operator="greaterThanOrEqual">
      <formula>1185</formula>
    </cfRule>
  </conditionalFormatting>
  <conditionalFormatting sqref="Z12:AG35">
    <cfRule type="cellIs" dxfId="241" priority="15" operator="between">
      <formula>0.1</formula>
      <formula>1184</formula>
    </cfRule>
  </conditionalFormatting>
  <conditionalFormatting sqref="Z8:Z9 AT12:AT35 AL36:AQ36 AL12:AR35">
    <cfRule type="cellIs" dxfId="240" priority="14" operator="equal">
      <formula>0</formula>
    </cfRule>
  </conditionalFormatting>
  <conditionalFormatting sqref="Z8:Z9 AT12:AT35 AL36:AQ36 AL12:AR35">
    <cfRule type="cellIs" dxfId="239" priority="13" operator="greaterThan">
      <formula>1179</formula>
    </cfRule>
  </conditionalFormatting>
  <conditionalFormatting sqref="Z8:Z9 AT12:AT35 AL36:AQ36 AL12:AR35">
    <cfRule type="cellIs" dxfId="238" priority="12" operator="greaterThan">
      <formula>99</formula>
    </cfRule>
  </conditionalFormatting>
  <conditionalFormatting sqref="Z8:Z9 AT12:AT35 AL36:AQ36 AL12:AR35">
    <cfRule type="cellIs" dxfId="237" priority="11" operator="greaterThan">
      <formula>0.99</formula>
    </cfRule>
  </conditionalFormatting>
  <conditionalFormatting sqref="AD8:AD9">
    <cfRule type="cellIs" dxfId="236" priority="10" operator="equal">
      <formula>0</formula>
    </cfRule>
  </conditionalFormatting>
  <conditionalFormatting sqref="AD8:AD9">
    <cfRule type="cellIs" dxfId="235" priority="9" operator="greaterThan">
      <formula>1179</formula>
    </cfRule>
  </conditionalFormatting>
  <conditionalFormatting sqref="AD8:AD9">
    <cfRule type="cellIs" dxfId="234" priority="8" operator="greaterThan">
      <formula>99</formula>
    </cfRule>
  </conditionalFormatting>
  <conditionalFormatting sqref="AD8:AD9">
    <cfRule type="cellIs" dxfId="233" priority="7" operator="greaterThan">
      <formula>0.99</formula>
    </cfRule>
  </conditionalFormatting>
  <conditionalFormatting sqref="AK12:AK35">
    <cfRule type="cellIs" dxfId="232" priority="6" operator="greaterThan">
      <formula>$AK$8</formula>
    </cfRule>
  </conditionalFormatting>
  <conditionalFormatting sqref="AS12:AS35">
    <cfRule type="containsText" dxfId="231" priority="1" operator="containsText" text="N/A">
      <formula>NOT(ISERROR(SEARCH("N/A",AS12)))</formula>
    </cfRule>
    <cfRule type="cellIs" dxfId="230" priority="4" operator="equal">
      <formula>0</formula>
    </cfRule>
  </conditionalFormatting>
  <conditionalFormatting sqref="AS12:AS35">
    <cfRule type="cellIs" dxfId="229" priority="3" operator="greaterThanOrEqual">
      <formula>1185</formula>
    </cfRule>
  </conditionalFormatting>
  <conditionalFormatting sqref="AS12:AS35">
    <cfRule type="cellIs" dxfId="228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0" zoomScaleNormal="100" workbookViewId="0">
      <selection activeCell="B56" sqref="B56:B57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143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43270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27745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18'!S35</f>
        <v>98607790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18'!AI35</f>
        <v>16704474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68</v>
      </c>
      <c r="H12" s="150">
        <f t="shared" ref="H12:H35" si="0">G12/1.42</f>
        <v>47.887323943661976</v>
      </c>
      <c r="I12" s="150">
        <v>69</v>
      </c>
      <c r="J12" s="41" t="s">
        <v>88</v>
      </c>
      <c r="K12" s="41">
        <f>L12-(2/1.42)</f>
        <v>42.95774647887324</v>
      </c>
      <c r="L12" s="42">
        <f>(G12-5)/1.42</f>
        <v>44.366197183098592</v>
      </c>
      <c r="M12" s="41">
        <f>L12+(6/1.42)</f>
        <v>48.591549295774648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98612656</v>
      </c>
      <c r="T12" s="45">
        <f>IF(ISBLANK(S12),"-",S12-S11)</f>
        <v>4866</v>
      </c>
      <c r="U12" s="46">
        <f>T12*24/1000</f>
        <v>116.78400000000001</v>
      </c>
      <c r="V12" s="46">
        <f>T12/1000</f>
        <v>4.8659999999999997</v>
      </c>
      <c r="W12" s="96">
        <v>4.9000000000000004</v>
      </c>
      <c r="X12" s="96">
        <f t="shared" ref="X12:X35" si="1">W12</f>
        <v>4.9000000000000004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16705581</v>
      </c>
      <c r="AJ12" s="45">
        <f>IF(ISBLANK(AI12),"-",AI12-AI11)</f>
        <v>1107</v>
      </c>
      <c r="AK12" s="48">
        <f>AJ12/V12</f>
        <v>227.49691738594331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70</v>
      </c>
      <c r="H13" s="150">
        <f t="shared" si="0"/>
        <v>49.295774647887328</v>
      </c>
      <c r="I13" s="150">
        <v>71</v>
      </c>
      <c r="J13" s="41" t="s">
        <v>88</v>
      </c>
      <c r="K13" s="41">
        <f t="shared" ref="K13:K35" si="3">L13-(2/1.42)</f>
        <v>44.366197183098592</v>
      </c>
      <c r="L13" s="42">
        <f>(G13-5)/1.42</f>
        <v>45.774647887323944</v>
      </c>
      <c r="M13" s="41">
        <f>L13+(6/1.42)</f>
        <v>50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98617546</v>
      </c>
      <c r="T13" s="45">
        <f t="shared" ref="T13:T35" si="4">IF(ISBLANK(S13),"-",S13-S12)</f>
        <v>4890</v>
      </c>
      <c r="U13" s="46">
        <f t="shared" ref="U13:U36" si="5">T13*24/1000</f>
        <v>117.36</v>
      </c>
      <c r="V13" s="46">
        <f t="shared" ref="V13:V36" si="6">T13/1000</f>
        <v>4.8899999999999997</v>
      </c>
      <c r="W13" s="96">
        <v>6.4</v>
      </c>
      <c r="X13" s="96">
        <f t="shared" si="1"/>
        <v>6.4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16706646</v>
      </c>
      <c r="AJ13" s="45">
        <f t="shared" ref="AJ13:AJ35" si="7">IF(ISBLANK(AI13),"-",AI13-AI12)</f>
        <v>1065</v>
      </c>
      <c r="AK13" s="48">
        <f>AJ13/V13</f>
        <v>217.79141104294479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1.01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6</v>
      </c>
      <c r="G14" s="118">
        <v>72</v>
      </c>
      <c r="H14" s="150">
        <f t="shared" si="0"/>
        <v>50.70422535211268</v>
      </c>
      <c r="I14" s="150">
        <v>71</v>
      </c>
      <c r="J14" s="41" t="s">
        <v>88</v>
      </c>
      <c r="K14" s="41">
        <f t="shared" si="3"/>
        <v>45.774647887323944</v>
      </c>
      <c r="L14" s="42">
        <f>(G14-5)/1.42</f>
        <v>47.183098591549296</v>
      </c>
      <c r="M14" s="41">
        <f>L14+(6/1.42)</f>
        <v>51.408450704225352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98622273</v>
      </c>
      <c r="T14" s="45">
        <f>IF(ISBLANK(S14),"-",S14-S13)</f>
        <v>4727</v>
      </c>
      <c r="U14" s="46">
        <f t="shared" si="5"/>
        <v>113.44799999999999</v>
      </c>
      <c r="V14" s="46">
        <f t="shared" si="6"/>
        <v>4.7270000000000003</v>
      </c>
      <c r="W14" s="96">
        <v>8</v>
      </c>
      <c r="X14" s="96">
        <f t="shared" si="1"/>
        <v>8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1188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16707809</v>
      </c>
      <c r="AJ14" s="45">
        <f t="shared" si="7"/>
        <v>1163</v>
      </c>
      <c r="AK14" s="48">
        <f t="shared" ref="AK14:AK35" si="9">AJ14/V14</f>
        <v>246.03342500528876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8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98627356</v>
      </c>
      <c r="T15" s="45">
        <f t="shared" si="4"/>
        <v>5083</v>
      </c>
      <c r="U15" s="46">
        <f t="shared" si="5"/>
        <v>121.992</v>
      </c>
      <c r="V15" s="46">
        <f t="shared" si="6"/>
        <v>5.0830000000000002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16708923</v>
      </c>
      <c r="AJ15" s="45">
        <f t="shared" si="7"/>
        <v>1114</v>
      </c>
      <c r="AK15" s="48">
        <f t="shared" si="9"/>
        <v>219.1619122565414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80</v>
      </c>
      <c r="H16" s="150">
        <f t="shared" si="0"/>
        <v>56.338028169014088</v>
      </c>
      <c r="I16" s="150">
        <v>80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98631958</v>
      </c>
      <c r="T16" s="45">
        <f t="shared" si="4"/>
        <v>4602</v>
      </c>
      <c r="U16" s="46">
        <f t="shared" si="5"/>
        <v>110.44799999999999</v>
      </c>
      <c r="V16" s="46">
        <f t="shared" si="6"/>
        <v>4.6020000000000003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16710004</v>
      </c>
      <c r="AJ16" s="45">
        <f t="shared" si="7"/>
        <v>1081</v>
      </c>
      <c r="AK16" s="48">
        <f t="shared" si="9"/>
        <v>234.89787049109083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80</v>
      </c>
      <c r="H17" s="150">
        <f t="shared" si="0"/>
        <v>56.338028169014088</v>
      </c>
      <c r="I17" s="150">
        <v>80</v>
      </c>
      <c r="J17" s="41" t="s">
        <v>88</v>
      </c>
      <c r="K17" s="41">
        <f t="shared" si="3"/>
        <v>54.929577464788736</v>
      </c>
      <c r="L17" s="42">
        <f t="shared" ref="L17:L26" si="10">G17/1.42</f>
        <v>56.338028169014088</v>
      </c>
      <c r="M17" s="41">
        <f>L17+1.42</f>
        <v>57.758028169014089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98637671</v>
      </c>
      <c r="T17" s="45">
        <f t="shared" si="4"/>
        <v>5713</v>
      </c>
      <c r="U17" s="46">
        <f t="shared" si="5"/>
        <v>137.11199999999999</v>
      </c>
      <c r="V17" s="46">
        <f t="shared" si="6"/>
        <v>5.7130000000000001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16711170</v>
      </c>
      <c r="AJ17" s="45">
        <f t="shared" si="7"/>
        <v>1166</v>
      </c>
      <c r="AK17" s="48">
        <f t="shared" si="9"/>
        <v>204.09592158235603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7</v>
      </c>
      <c r="G18" s="118">
        <v>79</v>
      </c>
      <c r="H18" s="150">
        <f t="shared" si="0"/>
        <v>55.633802816901408</v>
      </c>
      <c r="I18" s="150">
        <v>79</v>
      </c>
      <c r="J18" s="41" t="s">
        <v>88</v>
      </c>
      <c r="K18" s="41">
        <f t="shared" si="3"/>
        <v>54.225352112676056</v>
      </c>
      <c r="L18" s="42">
        <f t="shared" si="10"/>
        <v>55.633802816901408</v>
      </c>
      <c r="M18" s="41">
        <f>L18+1.42</f>
        <v>57.05380281690141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98643107</v>
      </c>
      <c r="T18" s="45">
        <f t="shared" si="4"/>
        <v>5436</v>
      </c>
      <c r="U18" s="46">
        <f t="shared" si="5"/>
        <v>130.464</v>
      </c>
      <c r="V18" s="46">
        <f t="shared" si="6"/>
        <v>5.4359999999999999</v>
      </c>
      <c r="W18" s="96">
        <v>8.6999999999999993</v>
      </c>
      <c r="X18" s="96">
        <f t="shared" si="1"/>
        <v>8.6999999999999993</v>
      </c>
      <c r="Y18" s="97" t="s">
        <v>171</v>
      </c>
      <c r="Z18" s="154">
        <v>1047</v>
      </c>
      <c r="AA18" s="154">
        <v>0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16712379</v>
      </c>
      <c r="AJ18" s="45">
        <f t="shared" si="7"/>
        <v>1209</v>
      </c>
      <c r="AK18" s="48">
        <f t="shared" si="9"/>
        <v>222.40618101545255</v>
      </c>
      <c r="AL18" s="151">
        <v>1</v>
      </c>
      <c r="AM18" s="151">
        <v>0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79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98648932</v>
      </c>
      <c r="T19" s="45">
        <f t="shared" si="4"/>
        <v>5825</v>
      </c>
      <c r="U19" s="46">
        <f>T19*24/1000</f>
        <v>139.80000000000001</v>
      </c>
      <c r="V19" s="46">
        <f t="shared" si="6"/>
        <v>5.8250000000000002</v>
      </c>
      <c r="W19" s="96">
        <v>8</v>
      </c>
      <c r="X19" s="96">
        <f t="shared" si="1"/>
        <v>8</v>
      </c>
      <c r="Y19" s="97" t="s">
        <v>171</v>
      </c>
      <c r="Z19" s="154">
        <v>1047</v>
      </c>
      <c r="AA19" s="154">
        <v>0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16713581</v>
      </c>
      <c r="AJ19" s="45">
        <f t="shared" si="7"/>
        <v>1202</v>
      </c>
      <c r="AK19" s="48">
        <f t="shared" si="9"/>
        <v>206.3519313304721</v>
      </c>
      <c r="AL19" s="151">
        <v>1</v>
      </c>
      <c r="AM19" s="151">
        <v>0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77</v>
      </c>
      <c r="H20" s="150">
        <f t="shared" si="0"/>
        <v>54.225352112676056</v>
      </c>
      <c r="I20" s="150">
        <v>78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98653213</v>
      </c>
      <c r="T20" s="45">
        <f t="shared" si="4"/>
        <v>4281</v>
      </c>
      <c r="U20" s="46">
        <f t="shared" si="5"/>
        <v>102.744</v>
      </c>
      <c r="V20" s="46">
        <f t="shared" si="6"/>
        <v>4.2809999999999997</v>
      </c>
      <c r="W20" s="96">
        <v>7.3</v>
      </c>
      <c r="X20" s="96">
        <f t="shared" si="1"/>
        <v>7.3</v>
      </c>
      <c r="Y20" s="97" t="s">
        <v>171</v>
      </c>
      <c r="Z20" s="154">
        <v>1047</v>
      </c>
      <c r="AA20" s="154">
        <v>0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16714803</v>
      </c>
      <c r="AJ20" s="45">
        <f t="shared" si="7"/>
        <v>1222</v>
      </c>
      <c r="AK20" s="48">
        <f t="shared" si="9"/>
        <v>285.44732539126375</v>
      </c>
      <c r="AL20" s="151">
        <v>1</v>
      </c>
      <c r="AM20" s="151">
        <v>0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76</v>
      </c>
      <c r="H21" s="150">
        <f t="shared" si="0"/>
        <v>53.521126760563384</v>
      </c>
      <c r="I21" s="150">
        <v>78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98657083</v>
      </c>
      <c r="T21" s="45">
        <f t="shared" si="4"/>
        <v>3870</v>
      </c>
      <c r="U21" s="46">
        <f t="shared" si="5"/>
        <v>92.88</v>
      </c>
      <c r="V21" s="46">
        <f t="shared" si="6"/>
        <v>3.87</v>
      </c>
      <c r="W21" s="96">
        <v>6.6</v>
      </c>
      <c r="X21" s="96">
        <f t="shared" si="1"/>
        <v>6.6</v>
      </c>
      <c r="Y21" s="97" t="s">
        <v>171</v>
      </c>
      <c r="Z21" s="154">
        <v>1047</v>
      </c>
      <c r="AA21" s="154">
        <v>0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16716022</v>
      </c>
      <c r="AJ21" s="45">
        <f t="shared" si="7"/>
        <v>1219</v>
      </c>
      <c r="AK21" s="48">
        <f t="shared" si="9"/>
        <v>314.98708010335918</v>
      </c>
      <c r="AL21" s="151">
        <v>1</v>
      </c>
      <c r="AM21" s="151">
        <v>0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77</v>
      </c>
      <c r="H22" s="150">
        <f t="shared" si="0"/>
        <v>54.225352112676056</v>
      </c>
      <c r="I22" s="150">
        <v>77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98660708</v>
      </c>
      <c r="T22" s="45">
        <f t="shared" si="4"/>
        <v>3625</v>
      </c>
      <c r="U22" s="46">
        <f t="shared" si="5"/>
        <v>87</v>
      </c>
      <c r="V22" s="46">
        <f t="shared" si="6"/>
        <v>3.625</v>
      </c>
      <c r="W22" s="96">
        <v>6</v>
      </c>
      <c r="X22" s="96">
        <f>W22</f>
        <v>6</v>
      </c>
      <c r="Y22" s="97" t="s">
        <v>171</v>
      </c>
      <c r="Z22" s="154">
        <v>1047</v>
      </c>
      <c r="AA22" s="154">
        <v>0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16717194</v>
      </c>
      <c r="AJ22" s="45">
        <f t="shared" si="7"/>
        <v>1172</v>
      </c>
      <c r="AK22" s="48">
        <f t="shared" si="9"/>
        <v>323.31034482758622</v>
      </c>
      <c r="AL22" s="151">
        <v>1</v>
      </c>
      <c r="AM22" s="151">
        <v>0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75</v>
      </c>
      <c r="H23" s="150">
        <f t="shared" si="0"/>
        <v>52.816901408450704</v>
      </c>
      <c r="I23" s="150">
        <v>77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98664510</v>
      </c>
      <c r="T23" s="45">
        <f t="shared" si="4"/>
        <v>3802</v>
      </c>
      <c r="U23" s="46">
        <f>T23*24/1000</f>
        <v>91.248000000000005</v>
      </c>
      <c r="V23" s="46">
        <f t="shared" si="6"/>
        <v>3.802</v>
      </c>
      <c r="W23" s="96">
        <v>5.4</v>
      </c>
      <c r="X23" s="96">
        <f t="shared" si="1"/>
        <v>5.4</v>
      </c>
      <c r="Y23" s="97" t="s">
        <v>171</v>
      </c>
      <c r="Z23" s="154">
        <v>1047</v>
      </c>
      <c r="AA23" s="154">
        <v>0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16718394</v>
      </c>
      <c r="AJ23" s="45">
        <f t="shared" si="7"/>
        <v>1200</v>
      </c>
      <c r="AK23" s="48">
        <f t="shared" si="9"/>
        <v>315.62335612835352</v>
      </c>
      <c r="AL23" s="151">
        <v>1</v>
      </c>
      <c r="AM23" s="151">
        <v>0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75</v>
      </c>
      <c r="H24" s="150">
        <f t="shared" si="0"/>
        <v>52.816901408450704</v>
      </c>
      <c r="I24" s="150">
        <v>76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98668429</v>
      </c>
      <c r="T24" s="45">
        <f t="shared" si="4"/>
        <v>3919</v>
      </c>
      <c r="U24" s="46">
        <f>T24*24/1000</f>
        <v>94.055999999999997</v>
      </c>
      <c r="V24" s="46">
        <f t="shared" si="6"/>
        <v>3.919</v>
      </c>
      <c r="W24" s="96">
        <v>4.8</v>
      </c>
      <c r="X24" s="96">
        <f t="shared" si="1"/>
        <v>4.8</v>
      </c>
      <c r="Y24" s="97" t="s">
        <v>171</v>
      </c>
      <c r="Z24" s="154">
        <v>1035</v>
      </c>
      <c r="AA24" s="154">
        <v>0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16719574</v>
      </c>
      <c r="AJ24" s="45">
        <f t="shared" si="7"/>
        <v>1180</v>
      </c>
      <c r="AK24" s="48">
        <f t="shared" si="9"/>
        <v>301.09721867823424</v>
      </c>
      <c r="AL24" s="151">
        <v>1</v>
      </c>
      <c r="AM24" s="151">
        <v>0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75</v>
      </c>
      <c r="H25" s="150">
        <f t="shared" si="0"/>
        <v>52.816901408450704</v>
      </c>
      <c r="I25" s="150">
        <v>74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98672802</v>
      </c>
      <c r="T25" s="45">
        <f t="shared" si="4"/>
        <v>4373</v>
      </c>
      <c r="U25" s="46">
        <f t="shared" si="5"/>
        <v>104.952</v>
      </c>
      <c r="V25" s="46">
        <f t="shared" si="6"/>
        <v>4.3730000000000002</v>
      </c>
      <c r="W25" s="96">
        <v>4.3</v>
      </c>
      <c r="X25" s="96">
        <f t="shared" si="1"/>
        <v>4.3</v>
      </c>
      <c r="Y25" s="97" t="s">
        <v>171</v>
      </c>
      <c r="Z25" s="154">
        <v>1016</v>
      </c>
      <c r="AA25" s="154">
        <v>0</v>
      </c>
      <c r="AB25" s="154">
        <v>1186</v>
      </c>
      <c r="AC25" s="154">
        <v>0</v>
      </c>
      <c r="AD25" s="154">
        <v>1186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16720732</v>
      </c>
      <c r="AJ25" s="45">
        <f t="shared" si="7"/>
        <v>1158</v>
      </c>
      <c r="AK25" s="48">
        <f t="shared" si="9"/>
        <v>264.80676880859818</v>
      </c>
      <c r="AL25" s="151">
        <v>1</v>
      </c>
      <c r="AM25" s="151">
        <v>0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0.98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3</v>
      </c>
      <c r="G26" s="118">
        <v>77</v>
      </c>
      <c r="H26" s="150">
        <f t="shared" si="0"/>
        <v>54.225352112676056</v>
      </c>
      <c r="I26" s="150">
        <v>74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98677346</v>
      </c>
      <c r="T26" s="45">
        <f t="shared" si="4"/>
        <v>4544</v>
      </c>
      <c r="U26" s="46">
        <f t="shared" si="5"/>
        <v>109.056</v>
      </c>
      <c r="V26" s="46">
        <f t="shared" si="6"/>
        <v>4.5439999999999996</v>
      </c>
      <c r="W26" s="96">
        <v>3.9</v>
      </c>
      <c r="X26" s="96">
        <f t="shared" si="1"/>
        <v>3.9</v>
      </c>
      <c r="Y26" s="97" t="s">
        <v>171</v>
      </c>
      <c r="Z26" s="154">
        <v>1015</v>
      </c>
      <c r="AA26" s="154">
        <v>0</v>
      </c>
      <c r="AB26" s="154">
        <v>1186</v>
      </c>
      <c r="AC26" s="154">
        <v>0</v>
      </c>
      <c r="AD26" s="154">
        <v>1186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16721870</v>
      </c>
      <c r="AJ26" s="45">
        <f t="shared" si="7"/>
        <v>1138</v>
      </c>
      <c r="AK26" s="48">
        <f t="shared" si="9"/>
        <v>250.44014084507043</v>
      </c>
      <c r="AL26" s="151">
        <v>1</v>
      </c>
      <c r="AM26" s="151">
        <v>0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76</v>
      </c>
      <c r="H27" s="150">
        <f t="shared" si="0"/>
        <v>53.521126760563384</v>
      </c>
      <c r="I27" s="150">
        <v>72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98682604</v>
      </c>
      <c r="T27" s="45">
        <f t="shared" si="4"/>
        <v>5258</v>
      </c>
      <c r="U27" s="46">
        <f t="shared" si="5"/>
        <v>126.19199999999999</v>
      </c>
      <c r="V27" s="46">
        <f t="shared" si="6"/>
        <v>5.258</v>
      </c>
      <c r="W27" s="96">
        <v>3.6</v>
      </c>
      <c r="X27" s="96">
        <f t="shared" si="1"/>
        <v>3.6</v>
      </c>
      <c r="Y27" s="97" t="s">
        <v>171</v>
      </c>
      <c r="Z27" s="154">
        <v>1015</v>
      </c>
      <c r="AA27" s="154">
        <v>0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16723020</v>
      </c>
      <c r="AJ27" s="45">
        <f>IF(ISBLANK(AI27),"-",AI27-AI26)</f>
        <v>1150</v>
      </c>
      <c r="AK27" s="48">
        <f t="shared" si="9"/>
        <v>218.71434005325219</v>
      </c>
      <c r="AL27" s="151">
        <v>1</v>
      </c>
      <c r="AM27" s="151">
        <v>0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2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98688426</v>
      </c>
      <c r="T28" s="45">
        <f t="shared" si="4"/>
        <v>5822</v>
      </c>
      <c r="U28" s="46">
        <f t="shared" si="5"/>
        <v>139.72800000000001</v>
      </c>
      <c r="V28" s="46">
        <f t="shared" si="6"/>
        <v>5.8220000000000001</v>
      </c>
      <c r="W28" s="96">
        <v>3.2</v>
      </c>
      <c r="X28" s="96">
        <f t="shared" si="1"/>
        <v>3.2</v>
      </c>
      <c r="Y28" s="97" t="s">
        <v>171</v>
      </c>
      <c r="Z28" s="154">
        <v>1015</v>
      </c>
      <c r="AA28" s="154">
        <v>0</v>
      </c>
      <c r="AB28" s="154">
        <v>1186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16724188</v>
      </c>
      <c r="AJ28" s="45">
        <f t="shared" si="7"/>
        <v>1168</v>
      </c>
      <c r="AK28" s="48">
        <f>AJ27/V28</f>
        <v>197.52662315355548</v>
      </c>
      <c r="AL28" s="151">
        <v>1</v>
      </c>
      <c r="AM28" s="151">
        <v>0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74</v>
      </c>
      <c r="H29" s="150">
        <f t="shared" si="0"/>
        <v>52.112676056338032</v>
      </c>
      <c r="I29" s="150">
        <v>68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98694124</v>
      </c>
      <c r="T29" s="45">
        <f t="shared" si="4"/>
        <v>5698</v>
      </c>
      <c r="U29" s="46">
        <f t="shared" si="5"/>
        <v>136.75200000000001</v>
      </c>
      <c r="V29" s="46">
        <f t="shared" si="6"/>
        <v>5.6980000000000004</v>
      </c>
      <c r="W29" s="96">
        <v>2.9</v>
      </c>
      <c r="X29" s="96">
        <f t="shared" si="1"/>
        <v>2.9</v>
      </c>
      <c r="Y29" s="97" t="s">
        <v>171</v>
      </c>
      <c r="Z29" s="154">
        <v>1017</v>
      </c>
      <c r="AA29" s="154">
        <v>0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16725372</v>
      </c>
      <c r="AJ29" s="45">
        <f t="shared" si="7"/>
        <v>1184</v>
      </c>
      <c r="AK29" s="48">
        <f>AJ28/V29</f>
        <v>204.98420498420498</v>
      </c>
      <c r="AL29" s="151">
        <v>1</v>
      </c>
      <c r="AM29" s="151">
        <v>0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1.04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1</v>
      </c>
      <c r="G30" s="118">
        <v>74</v>
      </c>
      <c r="H30" s="150">
        <f t="shared" si="0"/>
        <v>52.112676056338032</v>
      </c>
      <c r="I30" s="150">
        <v>68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98699952</v>
      </c>
      <c r="T30" s="45">
        <f t="shared" si="4"/>
        <v>5828</v>
      </c>
      <c r="U30" s="46">
        <f t="shared" si="5"/>
        <v>139.87200000000001</v>
      </c>
      <c r="V30" s="46">
        <f t="shared" si="6"/>
        <v>5.8280000000000003</v>
      </c>
      <c r="W30" s="96">
        <v>2.6</v>
      </c>
      <c r="X30" s="96">
        <f t="shared" si="1"/>
        <v>2.6</v>
      </c>
      <c r="Y30" s="97" t="s">
        <v>171</v>
      </c>
      <c r="Z30" s="154">
        <v>1016</v>
      </c>
      <c r="AA30" s="154">
        <v>0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16726528</v>
      </c>
      <c r="AJ30" s="45">
        <f t="shared" si="7"/>
        <v>1156</v>
      </c>
      <c r="AK30" s="48">
        <f t="shared" si="9"/>
        <v>198.35277968428275</v>
      </c>
      <c r="AL30" s="151">
        <v>1</v>
      </c>
      <c r="AM30" s="151">
        <v>0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74</v>
      </c>
      <c r="H31" s="150">
        <f t="shared" si="0"/>
        <v>52.112676056338032</v>
      </c>
      <c r="I31" s="150">
        <v>66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98705496</v>
      </c>
      <c r="T31" s="45">
        <f t="shared" si="4"/>
        <v>5544</v>
      </c>
      <c r="U31" s="46">
        <f t="shared" si="5"/>
        <v>133.05600000000001</v>
      </c>
      <c r="V31" s="46">
        <f t="shared" si="6"/>
        <v>5.5439999999999996</v>
      </c>
      <c r="W31" s="96">
        <v>2.2000000000000002</v>
      </c>
      <c r="X31" s="96">
        <f t="shared" si="1"/>
        <v>2.2000000000000002</v>
      </c>
      <c r="Y31" s="97" t="s">
        <v>171</v>
      </c>
      <c r="Z31" s="154">
        <v>1015</v>
      </c>
      <c r="AA31" s="154">
        <v>0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16727678</v>
      </c>
      <c r="AJ31" s="45">
        <f t="shared" si="7"/>
        <v>1150</v>
      </c>
      <c r="AK31" s="48">
        <f t="shared" si="9"/>
        <v>207.43145743145746</v>
      </c>
      <c r="AL31" s="151">
        <v>1</v>
      </c>
      <c r="AM31" s="151">
        <v>0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74</v>
      </c>
      <c r="H32" s="150">
        <f t="shared" si="0"/>
        <v>52.112676056338032</v>
      </c>
      <c r="I32" s="150">
        <v>64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98711160</v>
      </c>
      <c r="T32" s="45">
        <f t="shared" si="4"/>
        <v>5664</v>
      </c>
      <c r="U32" s="46">
        <f t="shared" si="5"/>
        <v>135.93600000000001</v>
      </c>
      <c r="V32" s="46">
        <f t="shared" si="6"/>
        <v>5.6639999999999997</v>
      </c>
      <c r="W32" s="96">
        <v>1.9</v>
      </c>
      <c r="X32" s="96">
        <f t="shared" si="1"/>
        <v>1.9</v>
      </c>
      <c r="Y32" s="97" t="s">
        <v>171</v>
      </c>
      <c r="Z32" s="154">
        <v>1015</v>
      </c>
      <c r="AA32" s="154">
        <v>0</v>
      </c>
      <c r="AB32" s="154">
        <v>1187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16728836</v>
      </c>
      <c r="AJ32" s="45">
        <f t="shared" si="7"/>
        <v>1158</v>
      </c>
      <c r="AK32" s="48">
        <f t="shared" si="9"/>
        <v>204.4491525423729</v>
      </c>
      <c r="AL32" s="151">
        <v>1</v>
      </c>
      <c r="AM32" s="151">
        <v>0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75</v>
      </c>
      <c r="H33" s="150">
        <f t="shared" si="0"/>
        <v>52.816901408450704</v>
      </c>
      <c r="I33" s="150">
        <v>68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98717007</v>
      </c>
      <c r="T33" s="45">
        <f t="shared" si="4"/>
        <v>5847</v>
      </c>
      <c r="U33" s="46">
        <f t="shared" si="5"/>
        <v>140.328</v>
      </c>
      <c r="V33" s="46">
        <f t="shared" si="6"/>
        <v>5.8470000000000004</v>
      </c>
      <c r="W33" s="96">
        <v>1.6</v>
      </c>
      <c r="X33" s="96">
        <f t="shared" si="1"/>
        <v>1.6</v>
      </c>
      <c r="Y33" s="97" t="s">
        <v>171</v>
      </c>
      <c r="Z33" s="154">
        <v>1015</v>
      </c>
      <c r="AA33" s="154">
        <v>0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16730012</v>
      </c>
      <c r="AJ33" s="45">
        <f t="shared" si="7"/>
        <v>1176</v>
      </c>
      <c r="AK33" s="48">
        <f t="shared" si="9"/>
        <v>201.12878399179064</v>
      </c>
      <c r="AL33" s="151">
        <v>1</v>
      </c>
      <c r="AM33" s="151">
        <v>0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1.1000000000000001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1</v>
      </c>
      <c r="G34" s="118">
        <v>70</v>
      </c>
      <c r="H34" s="150">
        <f t="shared" si="0"/>
        <v>49.295774647887328</v>
      </c>
      <c r="I34" s="150">
        <v>68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98722210</v>
      </c>
      <c r="T34" s="45">
        <f t="shared" si="4"/>
        <v>5203</v>
      </c>
      <c r="U34" s="46">
        <f t="shared" si="5"/>
        <v>124.872</v>
      </c>
      <c r="V34" s="46">
        <f t="shared" si="6"/>
        <v>5.2030000000000003</v>
      </c>
      <c r="W34" s="96">
        <v>2.2999999999999998</v>
      </c>
      <c r="X34" s="96">
        <f t="shared" si="1"/>
        <v>2.2999999999999998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16731093</v>
      </c>
      <c r="AJ34" s="45">
        <f t="shared" si="7"/>
        <v>1081</v>
      </c>
      <c r="AK34" s="48">
        <f t="shared" si="9"/>
        <v>207.76475110513164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73</v>
      </c>
      <c r="H35" s="150">
        <f t="shared" si="0"/>
        <v>51.408450704225352</v>
      </c>
      <c r="I35" s="150">
        <v>70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98727512</v>
      </c>
      <c r="T35" s="45">
        <f t="shared" si="4"/>
        <v>5302</v>
      </c>
      <c r="U35" s="46">
        <f t="shared" si="5"/>
        <v>127.248</v>
      </c>
      <c r="V35" s="46">
        <f t="shared" si="6"/>
        <v>5.3019999999999996</v>
      </c>
      <c r="W35" s="96">
        <v>3.2</v>
      </c>
      <c r="X35" s="96">
        <f t="shared" si="1"/>
        <v>3.2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16732219</v>
      </c>
      <c r="AJ35" s="45">
        <f t="shared" si="7"/>
        <v>1126</v>
      </c>
      <c r="AK35" s="48">
        <f t="shared" si="9"/>
        <v>212.37268955111281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119722</v>
      </c>
      <c r="U36" s="46">
        <f t="shared" si="5"/>
        <v>2873.328</v>
      </c>
      <c r="V36" s="46">
        <f t="shared" si="6"/>
        <v>119.72199999999999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27745</v>
      </c>
      <c r="AK36" s="61">
        <f>$AJ$36/$V36</f>
        <v>231.74520973588815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1.0199999999999998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237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169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238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239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209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3:W3" name="Range1_16_1_1_1_1_1_1_2_2_2_2_2_2_2_2_2_2_2_2_2_2_2_2_2_2_2_2_2_2_2_1_2_2_2_2_2_2_2_2_2_2_3_2_2_2_2_2_2_2_2_2_2_1_1_1_1_2_2_1_1_1_1_1_1_1_1_1_1_1_1_1_1_3_1_2_1_1_1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2"/>
    <protectedRange sqref="R5:W5" name="Range1_16_1_1_1_1_1_1_2_2_2_2_2_2_2_2_2_2_2_2_2_2_2_2_2_2_2_2_2_2_2_1_2_2_2_2_2_2_2_2_2_2_3_2_2_2_2_2_2_2_2_2_2_1_1_1_1_2_2_1_1_1_1_1_1_1_1_1_1_3_1_3_2_1_1_1_1_1_2_1_1_1_1_1_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227" priority="5" operator="containsText" text="N/A">
      <formula>NOT(ISERROR(SEARCH("N/A",Z12)))</formula>
    </cfRule>
    <cfRule type="cellIs" dxfId="226" priority="17" operator="equal">
      <formula>0</formula>
    </cfRule>
  </conditionalFormatting>
  <conditionalFormatting sqref="Z12:AG35">
    <cfRule type="cellIs" dxfId="225" priority="16" operator="greaterThanOrEqual">
      <formula>1185</formula>
    </cfRule>
  </conditionalFormatting>
  <conditionalFormatting sqref="Z12:AG35">
    <cfRule type="cellIs" dxfId="224" priority="15" operator="between">
      <formula>0.1</formula>
      <formula>1184</formula>
    </cfRule>
  </conditionalFormatting>
  <conditionalFormatting sqref="Z8:Z9 AT12:AT35 AL36:AQ36 AL12:AR35">
    <cfRule type="cellIs" dxfId="223" priority="14" operator="equal">
      <formula>0</formula>
    </cfRule>
  </conditionalFormatting>
  <conditionalFormatting sqref="Z8:Z9 AT12:AT35 AL36:AQ36 AL12:AR35">
    <cfRule type="cellIs" dxfId="222" priority="13" operator="greaterThan">
      <formula>1179</formula>
    </cfRule>
  </conditionalFormatting>
  <conditionalFormatting sqref="Z8:Z9 AT12:AT35 AL36:AQ36 AL12:AR35">
    <cfRule type="cellIs" dxfId="221" priority="12" operator="greaterThan">
      <formula>99</formula>
    </cfRule>
  </conditionalFormatting>
  <conditionalFormatting sqref="Z8:Z9 AT12:AT35 AL36:AQ36 AL12:AR35">
    <cfRule type="cellIs" dxfId="220" priority="11" operator="greaterThan">
      <formula>0.99</formula>
    </cfRule>
  </conditionalFormatting>
  <conditionalFormatting sqref="AD8:AD9">
    <cfRule type="cellIs" dxfId="219" priority="10" operator="equal">
      <formula>0</formula>
    </cfRule>
  </conditionalFormatting>
  <conditionalFormatting sqref="AD8:AD9">
    <cfRule type="cellIs" dxfId="218" priority="9" operator="greaterThan">
      <formula>1179</formula>
    </cfRule>
  </conditionalFormatting>
  <conditionalFormatting sqref="AD8:AD9">
    <cfRule type="cellIs" dxfId="217" priority="8" operator="greaterThan">
      <formula>99</formula>
    </cfRule>
  </conditionalFormatting>
  <conditionalFormatting sqref="AD8:AD9">
    <cfRule type="cellIs" dxfId="216" priority="7" operator="greaterThan">
      <formula>0.99</formula>
    </cfRule>
  </conditionalFormatting>
  <conditionalFormatting sqref="AK12:AK35">
    <cfRule type="cellIs" dxfId="215" priority="6" operator="greaterThan">
      <formula>$AK$8</formula>
    </cfRule>
  </conditionalFormatting>
  <conditionalFormatting sqref="AS12:AS35">
    <cfRule type="containsText" dxfId="214" priority="1" operator="containsText" text="N/A">
      <formula>NOT(ISERROR(SEARCH("N/A",AS12)))</formula>
    </cfRule>
    <cfRule type="cellIs" dxfId="213" priority="4" operator="equal">
      <formula>0</formula>
    </cfRule>
  </conditionalFormatting>
  <conditionalFormatting sqref="AS12:AS35">
    <cfRule type="cellIs" dxfId="212" priority="3" operator="greaterThanOrEqual">
      <formula>1185</formula>
    </cfRule>
  </conditionalFormatting>
  <conditionalFormatting sqref="AS12:AS35">
    <cfRule type="cellIs" dxfId="211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9" zoomScaleNormal="100" workbookViewId="0">
      <selection activeCell="W16" sqref="W16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144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43271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26760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19'!S35</f>
        <v>98727512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19'!AI35</f>
        <v>16732219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68</v>
      </c>
      <c r="H12" s="150">
        <f t="shared" ref="H12:H35" si="0">G12/1.42</f>
        <v>47.887323943661976</v>
      </c>
      <c r="I12" s="150">
        <v>67</v>
      </c>
      <c r="J12" s="41" t="s">
        <v>88</v>
      </c>
      <c r="K12" s="41">
        <f>L12-(2/1.42)</f>
        <v>42.95774647887324</v>
      </c>
      <c r="L12" s="42">
        <f>(G12-5)/1.42</f>
        <v>44.366197183098592</v>
      </c>
      <c r="M12" s="41">
        <f>L12+(6/1.42)</f>
        <v>48.591549295774648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98732268</v>
      </c>
      <c r="T12" s="45">
        <f>IF(ISBLANK(S12),"-",S12-S11)</f>
        <v>4756</v>
      </c>
      <c r="U12" s="46">
        <f>T12*24/1000</f>
        <v>114.14400000000001</v>
      </c>
      <c r="V12" s="46">
        <f>T12/1000</f>
        <v>4.7560000000000002</v>
      </c>
      <c r="W12" s="96">
        <v>4.5999999999999996</v>
      </c>
      <c r="X12" s="96">
        <f t="shared" ref="X12:X35" si="1">W12</f>
        <v>4.5999999999999996</v>
      </c>
      <c r="Y12" s="97" t="s">
        <v>140</v>
      </c>
      <c r="Z12" s="154">
        <v>0</v>
      </c>
      <c r="AA12" s="154">
        <v>0</v>
      </c>
      <c r="AB12" s="154">
        <v>1188</v>
      </c>
      <c r="AC12" s="154">
        <v>0</v>
      </c>
      <c r="AD12" s="154">
        <v>1186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16733329</v>
      </c>
      <c r="AJ12" s="45">
        <f>IF(ISBLANK(AI12),"-",AI12-AI11)</f>
        <v>1110</v>
      </c>
      <c r="AK12" s="48">
        <f>AJ12/V12</f>
        <v>233.38940285954584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5</v>
      </c>
      <c r="G13" s="118">
        <v>70</v>
      </c>
      <c r="H13" s="150">
        <f t="shared" si="0"/>
        <v>49.295774647887328</v>
      </c>
      <c r="I13" s="150">
        <v>69</v>
      </c>
      <c r="J13" s="41" t="s">
        <v>88</v>
      </c>
      <c r="K13" s="41">
        <f t="shared" ref="K13:K35" si="3">L13-(2/1.42)</f>
        <v>44.366197183098592</v>
      </c>
      <c r="L13" s="42">
        <f>(G13-5)/1.42</f>
        <v>45.774647887323944</v>
      </c>
      <c r="M13" s="41">
        <f>L13+(6/1.42)</f>
        <v>50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98737178</v>
      </c>
      <c r="T13" s="45">
        <f t="shared" ref="T13:T35" si="4">IF(ISBLANK(S13),"-",S13-S12)</f>
        <v>4910</v>
      </c>
      <c r="U13" s="46">
        <f t="shared" ref="U13:U36" si="5">T13*24/1000</f>
        <v>117.84</v>
      </c>
      <c r="V13" s="46">
        <f t="shared" ref="V13:V36" si="6">T13/1000</f>
        <v>4.91</v>
      </c>
      <c r="W13" s="96">
        <v>6</v>
      </c>
      <c r="X13" s="96">
        <f t="shared" si="1"/>
        <v>6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16734454</v>
      </c>
      <c r="AJ13" s="45">
        <f t="shared" ref="AJ13:AJ35" si="7">IF(ISBLANK(AI13),"-",AI13-AI12)</f>
        <v>1125</v>
      </c>
      <c r="AK13" s="48">
        <f>AJ13/V13</f>
        <v>229.12423625254581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0.91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6</v>
      </c>
      <c r="G14" s="118">
        <v>75</v>
      </c>
      <c r="H14" s="150">
        <f t="shared" si="0"/>
        <v>52.816901408450704</v>
      </c>
      <c r="I14" s="150">
        <v>72</v>
      </c>
      <c r="J14" s="41" t="s">
        <v>88</v>
      </c>
      <c r="K14" s="41">
        <f t="shared" si="3"/>
        <v>47.887323943661976</v>
      </c>
      <c r="L14" s="42">
        <f>(G14-5)/1.42</f>
        <v>49.295774647887328</v>
      </c>
      <c r="M14" s="41">
        <f>L14+(6/1.42)</f>
        <v>53.521126760563384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98741758</v>
      </c>
      <c r="T14" s="45">
        <f>IF(ISBLANK(S14),"-",S14-S13)</f>
        <v>4580</v>
      </c>
      <c r="U14" s="46">
        <f t="shared" si="5"/>
        <v>109.92</v>
      </c>
      <c r="V14" s="46">
        <f t="shared" si="6"/>
        <v>4.58</v>
      </c>
      <c r="W14" s="96">
        <v>7.4</v>
      </c>
      <c r="X14" s="96">
        <f t="shared" si="1"/>
        <v>7.4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1188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16735558</v>
      </c>
      <c r="AJ14" s="45">
        <f t="shared" si="7"/>
        <v>1104</v>
      </c>
      <c r="AK14" s="48">
        <f t="shared" ref="AK14:AK35" si="9">AJ14/V14</f>
        <v>241.04803493449782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8</v>
      </c>
      <c r="G15" s="118">
        <v>70</v>
      </c>
      <c r="H15" s="150">
        <f t="shared" si="0"/>
        <v>49.295774647887328</v>
      </c>
      <c r="I15" s="150">
        <v>72</v>
      </c>
      <c r="J15" s="41" t="s">
        <v>88</v>
      </c>
      <c r="K15" s="41">
        <f t="shared" si="3"/>
        <v>44.366197183098592</v>
      </c>
      <c r="L15" s="42">
        <f>(G15-5)/1.42</f>
        <v>45.774647887323944</v>
      </c>
      <c r="M15" s="41">
        <f>L15+(6/1.42)</f>
        <v>50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98746477</v>
      </c>
      <c r="T15" s="45">
        <f t="shared" si="4"/>
        <v>4719</v>
      </c>
      <c r="U15" s="46">
        <f t="shared" si="5"/>
        <v>113.256</v>
      </c>
      <c r="V15" s="46">
        <f t="shared" si="6"/>
        <v>4.7190000000000003</v>
      </c>
      <c r="W15" s="96">
        <v>9.1</v>
      </c>
      <c r="X15" s="96">
        <f t="shared" si="1"/>
        <v>9.1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16736684</v>
      </c>
      <c r="AJ15" s="45">
        <f t="shared" si="7"/>
        <v>1126</v>
      </c>
      <c r="AK15" s="48">
        <f t="shared" si="9"/>
        <v>238.60987497351132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78</v>
      </c>
      <c r="H16" s="150">
        <f t="shared" si="0"/>
        <v>54.929577464788736</v>
      </c>
      <c r="I16" s="150">
        <v>80</v>
      </c>
      <c r="J16" s="41" t="s">
        <v>88</v>
      </c>
      <c r="K16" s="41">
        <f t="shared" si="3"/>
        <v>50</v>
      </c>
      <c r="L16" s="42">
        <f>(G16-5)/1.42</f>
        <v>51.408450704225352</v>
      </c>
      <c r="M16" s="41">
        <f>L16+(6/1.42)</f>
        <v>55.633802816901408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98750999</v>
      </c>
      <c r="T16" s="45">
        <f t="shared" si="4"/>
        <v>4522</v>
      </c>
      <c r="U16" s="46">
        <f t="shared" si="5"/>
        <v>108.52800000000001</v>
      </c>
      <c r="V16" s="46">
        <f t="shared" si="6"/>
        <v>4.5220000000000002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16737744</v>
      </c>
      <c r="AJ16" s="45">
        <f t="shared" si="7"/>
        <v>1060</v>
      </c>
      <c r="AK16" s="48">
        <f t="shared" si="9"/>
        <v>234.40955329500221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78</v>
      </c>
      <c r="H17" s="150">
        <f t="shared" si="0"/>
        <v>54.929577464788736</v>
      </c>
      <c r="I17" s="150">
        <v>79</v>
      </c>
      <c r="J17" s="41" t="s">
        <v>88</v>
      </c>
      <c r="K17" s="41">
        <f t="shared" si="3"/>
        <v>53.521126760563384</v>
      </c>
      <c r="L17" s="42">
        <f t="shared" ref="L17:L26" si="10">G17/1.42</f>
        <v>54.929577464788736</v>
      </c>
      <c r="M17" s="41">
        <f>L17+1.42</f>
        <v>56.349577464788737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98757036</v>
      </c>
      <c r="T17" s="45">
        <f t="shared" si="4"/>
        <v>6037</v>
      </c>
      <c r="U17" s="46">
        <f t="shared" si="5"/>
        <v>144.88800000000001</v>
      </c>
      <c r="V17" s="46">
        <f t="shared" si="6"/>
        <v>6.0369999999999999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16738926</v>
      </c>
      <c r="AJ17" s="45">
        <f t="shared" si="7"/>
        <v>1182</v>
      </c>
      <c r="AK17" s="48">
        <f t="shared" si="9"/>
        <v>195.79261222461489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7</v>
      </c>
      <c r="G18" s="118">
        <v>78</v>
      </c>
      <c r="H18" s="150">
        <f t="shared" si="0"/>
        <v>54.929577464788736</v>
      </c>
      <c r="I18" s="150">
        <v>79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98762719</v>
      </c>
      <c r="T18" s="45">
        <f t="shared" si="4"/>
        <v>5683</v>
      </c>
      <c r="U18" s="46">
        <f t="shared" si="5"/>
        <v>136.392</v>
      </c>
      <c r="V18" s="46">
        <f t="shared" si="6"/>
        <v>5.6829999999999998</v>
      </c>
      <c r="W18" s="96">
        <v>8.9</v>
      </c>
      <c r="X18" s="96">
        <f t="shared" si="1"/>
        <v>8.9</v>
      </c>
      <c r="Y18" s="97" t="s">
        <v>171</v>
      </c>
      <c r="Z18" s="154">
        <v>0</v>
      </c>
      <c r="AA18" s="154">
        <v>1027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16740102</v>
      </c>
      <c r="AJ18" s="45">
        <f t="shared" si="7"/>
        <v>1176</v>
      </c>
      <c r="AK18" s="48">
        <f t="shared" si="9"/>
        <v>206.9329579447475</v>
      </c>
      <c r="AL18" s="151">
        <v>0</v>
      </c>
      <c r="AM18" s="151">
        <v>1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78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98768426</v>
      </c>
      <c r="T19" s="45">
        <f t="shared" si="4"/>
        <v>5707</v>
      </c>
      <c r="U19" s="46">
        <f>T19*24/1000</f>
        <v>136.96799999999999</v>
      </c>
      <c r="V19" s="46">
        <f t="shared" si="6"/>
        <v>5.7069999999999999</v>
      </c>
      <c r="W19" s="96">
        <v>8.1999999999999993</v>
      </c>
      <c r="X19" s="96">
        <f t="shared" si="1"/>
        <v>8.1999999999999993</v>
      </c>
      <c r="Y19" s="97" t="s">
        <v>171</v>
      </c>
      <c r="Z19" s="154">
        <v>0</v>
      </c>
      <c r="AA19" s="154">
        <v>1046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16741304</v>
      </c>
      <c r="AJ19" s="45">
        <f t="shared" si="7"/>
        <v>1202</v>
      </c>
      <c r="AK19" s="48">
        <f t="shared" si="9"/>
        <v>210.61853863676188</v>
      </c>
      <c r="AL19" s="151">
        <v>0</v>
      </c>
      <c r="AM19" s="151">
        <v>1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77</v>
      </c>
      <c r="H20" s="150">
        <f t="shared" si="0"/>
        <v>54.225352112676056</v>
      </c>
      <c r="I20" s="150">
        <v>78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98773184</v>
      </c>
      <c r="T20" s="45">
        <f t="shared" si="4"/>
        <v>4758</v>
      </c>
      <c r="U20" s="46">
        <f t="shared" si="5"/>
        <v>114.19199999999999</v>
      </c>
      <c r="V20" s="46">
        <f t="shared" si="6"/>
        <v>4.758</v>
      </c>
      <c r="W20" s="96">
        <v>7.6</v>
      </c>
      <c r="X20" s="96">
        <f t="shared" si="1"/>
        <v>7.6</v>
      </c>
      <c r="Y20" s="97" t="s">
        <v>171</v>
      </c>
      <c r="Z20" s="154">
        <v>0</v>
      </c>
      <c r="AA20" s="154">
        <v>1046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16742480</v>
      </c>
      <c r="AJ20" s="45">
        <f t="shared" si="7"/>
        <v>1176</v>
      </c>
      <c r="AK20" s="48">
        <f t="shared" si="9"/>
        <v>247.1626733921816</v>
      </c>
      <c r="AL20" s="151">
        <v>0</v>
      </c>
      <c r="AM20" s="151">
        <v>1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77</v>
      </c>
      <c r="H21" s="150">
        <f t="shared" si="0"/>
        <v>54.225352112676056</v>
      </c>
      <c r="I21" s="150">
        <v>77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98777017</v>
      </c>
      <c r="T21" s="45">
        <f t="shared" si="4"/>
        <v>3833</v>
      </c>
      <c r="U21" s="46">
        <f t="shared" si="5"/>
        <v>91.992000000000004</v>
      </c>
      <c r="V21" s="46">
        <f t="shared" si="6"/>
        <v>3.8330000000000002</v>
      </c>
      <c r="W21" s="96">
        <v>6.8</v>
      </c>
      <c r="X21" s="96">
        <f t="shared" si="1"/>
        <v>6.8</v>
      </c>
      <c r="Y21" s="97" t="s">
        <v>171</v>
      </c>
      <c r="Z21" s="154">
        <v>0</v>
      </c>
      <c r="AA21" s="154">
        <v>1046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16743229</v>
      </c>
      <c r="AJ21" s="45">
        <f t="shared" si="7"/>
        <v>749</v>
      </c>
      <c r="AK21" s="48">
        <f t="shared" si="9"/>
        <v>195.40829637359769</v>
      </c>
      <c r="AL21" s="151">
        <v>0</v>
      </c>
      <c r="AM21" s="151">
        <v>1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75</v>
      </c>
      <c r="H22" s="150">
        <f t="shared" si="0"/>
        <v>52.816901408450704</v>
      </c>
      <c r="I22" s="150">
        <v>77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98780849</v>
      </c>
      <c r="T22" s="45">
        <f t="shared" si="4"/>
        <v>3832</v>
      </c>
      <c r="U22" s="46">
        <f t="shared" si="5"/>
        <v>91.968000000000004</v>
      </c>
      <c r="V22" s="46">
        <f t="shared" si="6"/>
        <v>3.8319999999999999</v>
      </c>
      <c r="W22" s="96">
        <v>6.1</v>
      </c>
      <c r="X22" s="96">
        <f>W22</f>
        <v>6.1</v>
      </c>
      <c r="Y22" s="97" t="s">
        <v>171</v>
      </c>
      <c r="Z22" s="154">
        <v>0</v>
      </c>
      <c r="AA22" s="154">
        <v>1046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16743979</v>
      </c>
      <c r="AJ22" s="45">
        <f t="shared" si="7"/>
        <v>750</v>
      </c>
      <c r="AK22" s="48">
        <f t="shared" si="9"/>
        <v>195.72025052192069</v>
      </c>
      <c r="AL22" s="151">
        <v>0</v>
      </c>
      <c r="AM22" s="151">
        <v>1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75</v>
      </c>
      <c r="H23" s="150">
        <f t="shared" si="0"/>
        <v>52.816901408450704</v>
      </c>
      <c r="I23" s="150">
        <v>76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98784563</v>
      </c>
      <c r="T23" s="45">
        <f t="shared" si="4"/>
        <v>3714</v>
      </c>
      <c r="U23" s="46">
        <f>T23*24/1000</f>
        <v>89.135999999999996</v>
      </c>
      <c r="V23" s="46">
        <f t="shared" si="6"/>
        <v>3.714</v>
      </c>
      <c r="W23" s="96">
        <v>5.5</v>
      </c>
      <c r="X23" s="96">
        <f t="shared" si="1"/>
        <v>5.5</v>
      </c>
      <c r="Y23" s="97" t="s">
        <v>171</v>
      </c>
      <c r="Z23" s="154">
        <v>0</v>
      </c>
      <c r="AA23" s="154">
        <v>1046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16745175</v>
      </c>
      <c r="AJ23" s="45">
        <f t="shared" si="7"/>
        <v>1196</v>
      </c>
      <c r="AK23" s="48">
        <f t="shared" si="9"/>
        <v>322.02477113624127</v>
      </c>
      <c r="AL23" s="151">
        <v>0</v>
      </c>
      <c r="AM23" s="151">
        <v>1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76</v>
      </c>
      <c r="H24" s="150">
        <f t="shared" si="0"/>
        <v>53.521126760563384</v>
      </c>
      <c r="I24" s="150">
        <v>76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98788422</v>
      </c>
      <c r="T24" s="45">
        <f t="shared" si="4"/>
        <v>3859</v>
      </c>
      <c r="U24" s="46">
        <f>T24*24/1000</f>
        <v>92.616</v>
      </c>
      <c r="V24" s="46">
        <f t="shared" si="6"/>
        <v>3.859</v>
      </c>
      <c r="W24" s="96">
        <v>4.9000000000000004</v>
      </c>
      <c r="X24" s="96">
        <f t="shared" si="1"/>
        <v>4.9000000000000004</v>
      </c>
      <c r="Y24" s="97" t="s">
        <v>171</v>
      </c>
      <c r="Z24" s="154">
        <v>0</v>
      </c>
      <c r="AA24" s="154">
        <v>1046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16746390</v>
      </c>
      <c r="AJ24" s="45">
        <f t="shared" si="7"/>
        <v>1215</v>
      </c>
      <c r="AK24" s="48">
        <f t="shared" si="9"/>
        <v>314.8484063228816</v>
      </c>
      <c r="AL24" s="151">
        <v>0</v>
      </c>
      <c r="AM24" s="151">
        <v>1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77</v>
      </c>
      <c r="H25" s="150">
        <f t="shared" si="0"/>
        <v>54.225352112676056</v>
      </c>
      <c r="I25" s="150">
        <v>76</v>
      </c>
      <c r="J25" s="41" t="s">
        <v>88</v>
      </c>
      <c r="K25" s="41">
        <f t="shared" si="3"/>
        <v>52.816901408450704</v>
      </c>
      <c r="L25" s="42">
        <f t="shared" si="10"/>
        <v>54.225352112676056</v>
      </c>
      <c r="M25" s="41">
        <f t="shared" ref="M25:M35" si="12">L25+(6/1.42)</f>
        <v>58.450704225352112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98792527</v>
      </c>
      <c r="T25" s="45">
        <f t="shared" si="4"/>
        <v>4105</v>
      </c>
      <c r="U25" s="46">
        <f t="shared" si="5"/>
        <v>98.52</v>
      </c>
      <c r="V25" s="46">
        <f t="shared" si="6"/>
        <v>4.1050000000000004</v>
      </c>
      <c r="W25" s="96">
        <v>4.3</v>
      </c>
      <c r="X25" s="96">
        <f t="shared" si="1"/>
        <v>4.3</v>
      </c>
      <c r="Y25" s="97" t="s">
        <v>171</v>
      </c>
      <c r="Z25" s="154">
        <v>0</v>
      </c>
      <c r="AA25" s="154">
        <v>1015</v>
      </c>
      <c r="AB25" s="154">
        <v>1187</v>
      </c>
      <c r="AC25" s="154">
        <v>0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16747542</v>
      </c>
      <c r="AJ25" s="45">
        <f t="shared" si="7"/>
        <v>1152</v>
      </c>
      <c r="AK25" s="48">
        <f t="shared" si="9"/>
        <v>280.63337393422654</v>
      </c>
      <c r="AL25" s="151">
        <v>0</v>
      </c>
      <c r="AM25" s="151">
        <v>1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1.1200000000000001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76</v>
      </c>
      <c r="H26" s="150">
        <f t="shared" si="0"/>
        <v>53.521126760563384</v>
      </c>
      <c r="I26" s="150">
        <v>75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98796904</v>
      </c>
      <c r="T26" s="45">
        <f t="shared" si="4"/>
        <v>4377</v>
      </c>
      <c r="U26" s="46">
        <f t="shared" si="5"/>
        <v>105.048</v>
      </c>
      <c r="V26" s="46">
        <f t="shared" si="6"/>
        <v>4.3769999999999998</v>
      </c>
      <c r="W26" s="96">
        <v>3.9</v>
      </c>
      <c r="X26" s="96">
        <f t="shared" si="1"/>
        <v>3.9</v>
      </c>
      <c r="Y26" s="97" t="s">
        <v>171</v>
      </c>
      <c r="Z26" s="154">
        <v>0</v>
      </c>
      <c r="AA26" s="154">
        <v>1016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16748672</v>
      </c>
      <c r="AJ26" s="45">
        <f t="shared" si="7"/>
        <v>1130</v>
      </c>
      <c r="AK26" s="48">
        <f t="shared" si="9"/>
        <v>258.167694768106</v>
      </c>
      <c r="AL26" s="151">
        <v>0</v>
      </c>
      <c r="AM26" s="151">
        <v>1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76</v>
      </c>
      <c r="H27" s="150">
        <f t="shared" si="0"/>
        <v>53.521126760563384</v>
      </c>
      <c r="I27" s="150">
        <v>75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98801860</v>
      </c>
      <c r="T27" s="45">
        <f t="shared" si="4"/>
        <v>4956</v>
      </c>
      <c r="U27" s="46">
        <f t="shared" si="5"/>
        <v>118.944</v>
      </c>
      <c r="V27" s="46">
        <f t="shared" si="6"/>
        <v>4.9560000000000004</v>
      </c>
      <c r="W27" s="96">
        <v>3.5</v>
      </c>
      <c r="X27" s="96">
        <f t="shared" si="1"/>
        <v>3.5</v>
      </c>
      <c r="Y27" s="97" t="s">
        <v>171</v>
      </c>
      <c r="Z27" s="154">
        <v>0</v>
      </c>
      <c r="AA27" s="154">
        <v>1016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16749839</v>
      </c>
      <c r="AJ27" s="45">
        <f>IF(ISBLANK(AI27),"-",AI27-AI26)</f>
        <v>1167</v>
      </c>
      <c r="AK27" s="48">
        <f t="shared" si="9"/>
        <v>235.47215496368037</v>
      </c>
      <c r="AL27" s="151">
        <v>0</v>
      </c>
      <c r="AM27" s="151">
        <v>1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3</v>
      </c>
      <c r="G28" s="118">
        <v>76</v>
      </c>
      <c r="H28" s="150">
        <f t="shared" si="0"/>
        <v>53.521126760563384</v>
      </c>
      <c r="I28" s="150">
        <v>75</v>
      </c>
      <c r="J28" s="41" t="s">
        <v>88</v>
      </c>
      <c r="K28" s="41">
        <f t="shared" si="3"/>
        <v>50</v>
      </c>
      <c r="L28" s="42">
        <f t="shared" ref="L28:L33" si="13">(G28-3)/1.42</f>
        <v>51.408450704225352</v>
      </c>
      <c r="M28" s="41">
        <f t="shared" si="12"/>
        <v>55.633802816901408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98807068</v>
      </c>
      <c r="T28" s="45">
        <f t="shared" si="4"/>
        <v>5208</v>
      </c>
      <c r="U28" s="46">
        <f t="shared" si="5"/>
        <v>124.992</v>
      </c>
      <c r="V28" s="46">
        <f t="shared" si="6"/>
        <v>5.2080000000000002</v>
      </c>
      <c r="W28" s="96">
        <v>3.3</v>
      </c>
      <c r="X28" s="96">
        <f t="shared" si="1"/>
        <v>3.3</v>
      </c>
      <c r="Y28" s="97" t="s">
        <v>171</v>
      </c>
      <c r="Z28" s="154">
        <v>0</v>
      </c>
      <c r="AA28" s="154">
        <v>1015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16751007</v>
      </c>
      <c r="AJ28" s="45">
        <f t="shared" si="7"/>
        <v>1168</v>
      </c>
      <c r="AK28" s="48">
        <f>AJ27/V28</f>
        <v>224.07834101382488</v>
      </c>
      <c r="AL28" s="151">
        <v>0</v>
      </c>
      <c r="AM28" s="151">
        <v>1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76</v>
      </c>
      <c r="H29" s="150">
        <f t="shared" si="0"/>
        <v>53.521126760563384</v>
      </c>
      <c r="I29" s="150">
        <v>75</v>
      </c>
      <c r="J29" s="41" t="s">
        <v>88</v>
      </c>
      <c r="K29" s="41">
        <f t="shared" si="3"/>
        <v>50</v>
      </c>
      <c r="L29" s="42">
        <f t="shared" si="13"/>
        <v>51.408450704225352</v>
      </c>
      <c r="M29" s="41">
        <f t="shared" si="12"/>
        <v>55.633802816901408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98812810</v>
      </c>
      <c r="T29" s="45">
        <f t="shared" si="4"/>
        <v>5742</v>
      </c>
      <c r="U29" s="46">
        <f t="shared" si="5"/>
        <v>137.80799999999999</v>
      </c>
      <c r="V29" s="46">
        <f t="shared" si="6"/>
        <v>5.742</v>
      </c>
      <c r="W29" s="96">
        <v>3</v>
      </c>
      <c r="X29" s="96">
        <f t="shared" si="1"/>
        <v>3</v>
      </c>
      <c r="Y29" s="97" t="s">
        <v>171</v>
      </c>
      <c r="Z29" s="154">
        <v>0</v>
      </c>
      <c r="AA29" s="154">
        <v>1015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16752160</v>
      </c>
      <c r="AJ29" s="45">
        <f t="shared" si="7"/>
        <v>1153</v>
      </c>
      <c r="AK29" s="48">
        <f>AJ28/V29</f>
        <v>203.41344479275514</v>
      </c>
      <c r="AL29" s="151">
        <v>0</v>
      </c>
      <c r="AM29" s="151">
        <v>1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0.97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2</v>
      </c>
      <c r="G30" s="118">
        <v>75</v>
      </c>
      <c r="H30" s="150">
        <f t="shared" si="0"/>
        <v>52.816901408450704</v>
      </c>
      <c r="I30" s="150">
        <v>74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98818806</v>
      </c>
      <c r="T30" s="45">
        <f t="shared" si="4"/>
        <v>5996</v>
      </c>
      <c r="U30" s="46">
        <f t="shared" si="5"/>
        <v>143.904</v>
      </c>
      <c r="V30" s="46">
        <f t="shared" si="6"/>
        <v>5.9960000000000004</v>
      </c>
      <c r="W30" s="96">
        <v>2.7</v>
      </c>
      <c r="X30" s="96">
        <f t="shared" si="1"/>
        <v>2.7</v>
      </c>
      <c r="Y30" s="97" t="s">
        <v>171</v>
      </c>
      <c r="Z30" s="154">
        <v>0</v>
      </c>
      <c r="AA30" s="154">
        <v>1015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16753327</v>
      </c>
      <c r="AJ30" s="45">
        <f t="shared" si="7"/>
        <v>1167</v>
      </c>
      <c r="AK30" s="48">
        <f t="shared" si="9"/>
        <v>194.62975316877916</v>
      </c>
      <c r="AL30" s="151">
        <v>0</v>
      </c>
      <c r="AM30" s="151">
        <v>1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2</v>
      </c>
      <c r="G31" s="118">
        <v>75</v>
      </c>
      <c r="H31" s="150">
        <f t="shared" si="0"/>
        <v>52.816901408450704</v>
      </c>
      <c r="I31" s="150">
        <v>74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98824637</v>
      </c>
      <c r="T31" s="45">
        <f t="shared" si="4"/>
        <v>5831</v>
      </c>
      <c r="U31" s="46">
        <f t="shared" si="5"/>
        <v>139.94399999999999</v>
      </c>
      <c r="V31" s="46">
        <f t="shared" si="6"/>
        <v>5.8310000000000004</v>
      </c>
      <c r="W31" s="96">
        <v>2.4</v>
      </c>
      <c r="X31" s="96">
        <f t="shared" si="1"/>
        <v>2.4</v>
      </c>
      <c r="Y31" s="97" t="s">
        <v>171</v>
      </c>
      <c r="Z31" s="154">
        <v>0</v>
      </c>
      <c r="AA31" s="154">
        <v>1016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16754481</v>
      </c>
      <c r="AJ31" s="45">
        <f t="shared" si="7"/>
        <v>1154</v>
      </c>
      <c r="AK31" s="48">
        <f t="shared" si="9"/>
        <v>197.90773452238037</v>
      </c>
      <c r="AL31" s="151">
        <v>0</v>
      </c>
      <c r="AM31" s="151">
        <v>1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1</v>
      </c>
      <c r="G32" s="118">
        <v>75</v>
      </c>
      <c r="H32" s="150">
        <f t="shared" si="0"/>
        <v>52.816901408450704</v>
      </c>
      <c r="I32" s="150">
        <v>74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98830776</v>
      </c>
      <c r="T32" s="45">
        <f t="shared" si="4"/>
        <v>6139</v>
      </c>
      <c r="U32" s="46">
        <f t="shared" si="5"/>
        <v>147.33600000000001</v>
      </c>
      <c r="V32" s="46">
        <f t="shared" si="6"/>
        <v>6.1390000000000002</v>
      </c>
      <c r="W32" s="96">
        <v>2.1</v>
      </c>
      <c r="X32" s="96">
        <f t="shared" si="1"/>
        <v>2.1</v>
      </c>
      <c r="Y32" s="97" t="s">
        <v>171</v>
      </c>
      <c r="Z32" s="154">
        <v>0</v>
      </c>
      <c r="AA32" s="154">
        <v>1015</v>
      </c>
      <c r="AB32" s="154">
        <v>1187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16755642</v>
      </c>
      <c r="AJ32" s="45">
        <f t="shared" si="7"/>
        <v>1161</v>
      </c>
      <c r="AK32" s="48">
        <f t="shared" si="9"/>
        <v>189.11874898191888</v>
      </c>
      <c r="AL32" s="151">
        <v>0</v>
      </c>
      <c r="AM32" s="151">
        <v>1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1</v>
      </c>
      <c r="G33" s="118">
        <v>76</v>
      </c>
      <c r="H33" s="150">
        <f t="shared" si="0"/>
        <v>53.521126760563384</v>
      </c>
      <c r="I33" s="150">
        <v>74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98836593</v>
      </c>
      <c r="T33" s="45">
        <f t="shared" si="4"/>
        <v>5817</v>
      </c>
      <c r="U33" s="46">
        <f t="shared" si="5"/>
        <v>139.608</v>
      </c>
      <c r="V33" s="46">
        <f t="shared" si="6"/>
        <v>5.8170000000000002</v>
      </c>
      <c r="W33" s="96">
        <v>1.9</v>
      </c>
      <c r="X33" s="96">
        <f t="shared" si="1"/>
        <v>1.9</v>
      </c>
      <c r="Y33" s="97" t="s">
        <v>171</v>
      </c>
      <c r="Z33" s="154">
        <v>0</v>
      </c>
      <c r="AA33" s="154">
        <v>1015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16756763</v>
      </c>
      <c r="AJ33" s="45">
        <f t="shared" si="7"/>
        <v>1121</v>
      </c>
      <c r="AK33" s="48">
        <f t="shared" si="9"/>
        <v>192.71101942582087</v>
      </c>
      <c r="AL33" s="151">
        <v>0</v>
      </c>
      <c r="AM33" s="151">
        <v>1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0.99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1</v>
      </c>
      <c r="G34" s="118">
        <v>70</v>
      </c>
      <c r="H34" s="150">
        <f t="shared" si="0"/>
        <v>49.295774647887328</v>
      </c>
      <c r="I34" s="150">
        <v>71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98842033</v>
      </c>
      <c r="T34" s="45">
        <f t="shared" si="4"/>
        <v>5440</v>
      </c>
      <c r="U34" s="46">
        <f t="shared" si="5"/>
        <v>130.56</v>
      </c>
      <c r="V34" s="46">
        <f t="shared" si="6"/>
        <v>5.44</v>
      </c>
      <c r="W34" s="96">
        <v>2.5</v>
      </c>
      <c r="X34" s="96">
        <f t="shared" si="1"/>
        <v>2.5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16757882</v>
      </c>
      <c r="AJ34" s="45">
        <f t="shared" si="7"/>
        <v>1119</v>
      </c>
      <c r="AK34" s="48">
        <f t="shared" si="9"/>
        <v>205.6985294117647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74</v>
      </c>
      <c r="H35" s="150">
        <f t="shared" si="0"/>
        <v>52.112676056338032</v>
      </c>
      <c r="I35" s="150">
        <v>72</v>
      </c>
      <c r="J35" s="41" t="s">
        <v>88</v>
      </c>
      <c r="K35" s="41">
        <f t="shared" si="3"/>
        <v>47.183098591549296</v>
      </c>
      <c r="L35" s="42">
        <f>(G35-5)/1.42</f>
        <v>48.591549295774648</v>
      </c>
      <c r="M35" s="41">
        <f t="shared" si="12"/>
        <v>52.816901408450704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98846952</v>
      </c>
      <c r="T35" s="45">
        <f t="shared" si="4"/>
        <v>4919</v>
      </c>
      <c r="U35" s="46">
        <f t="shared" si="5"/>
        <v>118.056</v>
      </c>
      <c r="V35" s="46">
        <f t="shared" si="6"/>
        <v>4.9189999999999996</v>
      </c>
      <c r="W35" s="96">
        <v>3.4</v>
      </c>
      <c r="X35" s="96">
        <f t="shared" si="1"/>
        <v>3.4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16758979</v>
      </c>
      <c r="AJ35" s="45">
        <f t="shared" si="7"/>
        <v>1097</v>
      </c>
      <c r="AK35" s="48">
        <f t="shared" si="9"/>
        <v>223.01280748119538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119440</v>
      </c>
      <c r="U36" s="46">
        <f t="shared" si="5"/>
        <v>2866.56</v>
      </c>
      <c r="V36" s="46">
        <f t="shared" si="6"/>
        <v>119.44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26760</v>
      </c>
      <c r="AK36" s="61">
        <f>$AJ$36/$V36</f>
        <v>224.04554588077696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0.99666666666666659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240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180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210" t="s">
        <v>242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210" t="s">
        <v>243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12" t="s">
        <v>244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210" t="s">
        <v>245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241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168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207" t="s">
        <v>172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32" t="s">
        <v>173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 t="s">
        <v>174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15" t="s">
        <v>236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32" t="s">
        <v>175</v>
      </c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209" t="s">
        <v>176</v>
      </c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2_1_2_1_1_1_1_1_2_1_1"/>
    <protectedRange sqref="R3:W3" name="Range1_16_1_1_1_1_1_1_2_2_2_2_2_2_2_2_2_2_2_2_2_2_2_2_2_2_2_2_2_2_2_1_2_2_2_2_2_2_2_2_2_2_3_2_2_2_2_2_2_2_2_2_2_1_1_1_1_2_2_1_1_1_1_1_1_1_1_1_1_1_1_1_1_3_1_2_1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1 B54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5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R5:W5" name="Range1_16_1_1_1_1_1_1_2_2_2_2_2_2_2_2_2_2_2_2_2_2_2_2_2_2_2_2_2_2_2_1_2_2_2_2_2_2_2_2_2_2_3_2_2_2_2_2_2_2_2_2_2_1_1_1_1_2_2_1_1_1_1_1_1_1_1_1_1_3_1_3_2_1_1_1_1_1_2_1_1_1_1_1_2_1"/>
    <protectedRange sqref="B60" name="Range2_12_5_1_1_1_2_1_1_1_1_1_1_1_1_1_1_1_2_1_1_1_1_1_1_1_1_1_1_1_1_1_1_1_1_1_1_1_1_1_1_2_1_1_1_1_1_1_1_1_1_1_1_2_1_1_1_1_2_1_1_1_1_1_1_1_1_1_1_1_2_1_1_1_1_1_1_1_1_1_1_1_1_1_1_3_1_1_1_1_2_1_1_1_1_1_1_1_2_1_1_1_1_1_1_1_1_1_1_1_1_1_1_1_1_1_1_1_1_1_1_1_1__1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210" priority="5" operator="containsText" text="N/A">
      <formula>NOT(ISERROR(SEARCH("N/A",Z12)))</formula>
    </cfRule>
    <cfRule type="cellIs" dxfId="209" priority="17" operator="equal">
      <formula>0</formula>
    </cfRule>
  </conditionalFormatting>
  <conditionalFormatting sqref="Z12:AG35">
    <cfRule type="cellIs" dxfId="208" priority="16" operator="greaterThanOrEqual">
      <formula>1185</formula>
    </cfRule>
  </conditionalFormatting>
  <conditionalFormatting sqref="Z12:AG35">
    <cfRule type="cellIs" dxfId="207" priority="15" operator="between">
      <formula>0.1</formula>
      <formula>1184</formula>
    </cfRule>
  </conditionalFormatting>
  <conditionalFormatting sqref="Z8:Z9 AT12:AT35 AL36:AQ36 AL12:AR35">
    <cfRule type="cellIs" dxfId="206" priority="14" operator="equal">
      <formula>0</formula>
    </cfRule>
  </conditionalFormatting>
  <conditionalFormatting sqref="Z8:Z9 AT12:AT35 AL36:AQ36 AL12:AR35">
    <cfRule type="cellIs" dxfId="205" priority="13" operator="greaterThan">
      <formula>1179</formula>
    </cfRule>
  </conditionalFormatting>
  <conditionalFormatting sqref="Z8:Z9 AT12:AT35 AL36:AQ36 AL12:AR35">
    <cfRule type="cellIs" dxfId="204" priority="12" operator="greaterThan">
      <formula>99</formula>
    </cfRule>
  </conditionalFormatting>
  <conditionalFormatting sqref="Z8:Z9 AT12:AT35 AL36:AQ36 AL12:AR35">
    <cfRule type="cellIs" dxfId="203" priority="11" operator="greaterThan">
      <formula>0.99</formula>
    </cfRule>
  </conditionalFormatting>
  <conditionalFormatting sqref="AD8:AD9">
    <cfRule type="cellIs" dxfId="202" priority="10" operator="equal">
      <formula>0</formula>
    </cfRule>
  </conditionalFormatting>
  <conditionalFormatting sqref="AD8:AD9">
    <cfRule type="cellIs" dxfId="201" priority="9" operator="greaterThan">
      <formula>1179</formula>
    </cfRule>
  </conditionalFormatting>
  <conditionalFormatting sqref="AD8:AD9">
    <cfRule type="cellIs" dxfId="200" priority="8" operator="greaterThan">
      <formula>99</formula>
    </cfRule>
  </conditionalFormatting>
  <conditionalFormatting sqref="AD8:AD9">
    <cfRule type="cellIs" dxfId="199" priority="7" operator="greaterThan">
      <formula>0.99</formula>
    </cfRule>
  </conditionalFormatting>
  <conditionalFormatting sqref="AK12:AK35">
    <cfRule type="cellIs" dxfId="198" priority="6" operator="greaterThan">
      <formula>$AK$8</formula>
    </cfRule>
  </conditionalFormatting>
  <conditionalFormatting sqref="AS12:AS35">
    <cfRule type="containsText" dxfId="197" priority="1" operator="containsText" text="N/A">
      <formula>NOT(ISERROR(SEARCH("N/A",AS12)))</formula>
    </cfRule>
    <cfRule type="cellIs" dxfId="196" priority="4" operator="equal">
      <formula>0</formula>
    </cfRule>
  </conditionalFormatting>
  <conditionalFormatting sqref="AS12:AS35">
    <cfRule type="cellIs" dxfId="195" priority="3" operator="greaterThanOrEqual">
      <formula>1185</formula>
    </cfRule>
  </conditionalFormatting>
  <conditionalFormatting sqref="AS12:AS35">
    <cfRule type="cellIs" dxfId="194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1" zoomScaleNormal="100" workbookViewId="0">
      <selection activeCell="B50" sqref="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153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142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43272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27658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20'!S35</f>
        <v>98846952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20'!AI35</f>
        <v>16758979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70</v>
      </c>
      <c r="H12" s="150">
        <f t="shared" ref="H12:H35" si="0">G12/1.42</f>
        <v>49.295774647887328</v>
      </c>
      <c r="I12" s="150">
        <v>71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98851908</v>
      </c>
      <c r="T12" s="45">
        <f>IF(ISBLANK(S12),"-",S12-S11)</f>
        <v>4956</v>
      </c>
      <c r="U12" s="46">
        <f>T12*24/1000</f>
        <v>118.944</v>
      </c>
      <c r="V12" s="46">
        <f>T12/1000</f>
        <v>4.9560000000000004</v>
      </c>
      <c r="W12" s="96">
        <v>5</v>
      </c>
      <c r="X12" s="96">
        <f t="shared" ref="X12:X35" si="1">W12</f>
        <v>5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16760118</v>
      </c>
      <c r="AJ12" s="45">
        <f>IF(ISBLANK(AI12),"-",AI12-AI11)</f>
        <v>1139</v>
      </c>
      <c r="AK12" s="48">
        <f>AJ12/V12</f>
        <v>229.82243744955608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5</v>
      </c>
      <c r="G13" s="118">
        <v>77</v>
      </c>
      <c r="H13" s="150">
        <f t="shared" si="0"/>
        <v>54.225352112676056</v>
      </c>
      <c r="I13" s="150">
        <v>78</v>
      </c>
      <c r="J13" s="41" t="s">
        <v>88</v>
      </c>
      <c r="K13" s="41">
        <f t="shared" ref="K13:K35" si="3">L13-(2/1.42)</f>
        <v>49.295774647887328</v>
      </c>
      <c r="L13" s="42">
        <f>(G13-5)/1.42</f>
        <v>50.70422535211268</v>
      </c>
      <c r="M13" s="41">
        <f>L13+(6/1.42)</f>
        <v>54.929577464788736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98856358</v>
      </c>
      <c r="T13" s="45">
        <f t="shared" ref="T13:T35" si="4">IF(ISBLANK(S13),"-",S13-S12)</f>
        <v>4450</v>
      </c>
      <c r="U13" s="46">
        <f t="shared" ref="U13:U36" si="5">T13*24/1000</f>
        <v>106.8</v>
      </c>
      <c r="V13" s="46">
        <f t="shared" ref="V13:V36" si="6">T13/1000</f>
        <v>4.45</v>
      </c>
      <c r="W13" s="96">
        <v>6.5</v>
      </c>
      <c r="X13" s="96">
        <f t="shared" si="1"/>
        <v>6.5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16761224</v>
      </c>
      <c r="AJ13" s="45">
        <f t="shared" ref="AJ13:AJ35" si="7">IF(ISBLANK(AI13),"-",AI13-AI12)</f>
        <v>1106</v>
      </c>
      <c r="AK13" s="48">
        <f>AJ13/V13</f>
        <v>248.53932584269663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7</v>
      </c>
      <c r="G14" s="118">
        <v>72</v>
      </c>
      <c r="H14" s="150">
        <f t="shared" si="0"/>
        <v>50.70422535211268</v>
      </c>
      <c r="I14" s="150">
        <v>76</v>
      </c>
      <c r="J14" s="41" t="s">
        <v>88</v>
      </c>
      <c r="K14" s="41">
        <f t="shared" si="3"/>
        <v>45.774647887323944</v>
      </c>
      <c r="L14" s="42">
        <f>(G14-5)/1.42</f>
        <v>47.183098591549296</v>
      </c>
      <c r="M14" s="41">
        <f>L14+(6/1.42)</f>
        <v>51.408450704225352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98861049</v>
      </c>
      <c r="T14" s="45">
        <f>IF(ISBLANK(S14),"-",S14-S13)</f>
        <v>4691</v>
      </c>
      <c r="U14" s="46">
        <f t="shared" si="5"/>
        <v>112.584</v>
      </c>
      <c r="V14" s="46">
        <f t="shared" si="6"/>
        <v>4.6909999999999998</v>
      </c>
      <c r="W14" s="96">
        <v>8.1</v>
      </c>
      <c r="X14" s="96">
        <f t="shared" si="1"/>
        <v>8.1</v>
      </c>
      <c r="Y14" s="97" t="s">
        <v>140</v>
      </c>
      <c r="Z14" s="154">
        <v>0</v>
      </c>
      <c r="AA14" s="154">
        <v>0</v>
      </c>
      <c r="AB14" s="154">
        <v>1188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16762342</v>
      </c>
      <c r="AJ14" s="45">
        <f t="shared" si="7"/>
        <v>1118</v>
      </c>
      <c r="AK14" s="48">
        <f t="shared" ref="AK14:AK35" si="9">AJ14/V14</f>
        <v>238.32871455979537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8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98865730</v>
      </c>
      <c r="T15" s="45">
        <f t="shared" si="4"/>
        <v>4681</v>
      </c>
      <c r="U15" s="46">
        <f t="shared" si="5"/>
        <v>112.34399999999999</v>
      </c>
      <c r="V15" s="46">
        <f t="shared" si="6"/>
        <v>4.681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16763446</v>
      </c>
      <c r="AJ15" s="45">
        <f t="shared" si="7"/>
        <v>1104</v>
      </c>
      <c r="AK15" s="48">
        <f t="shared" si="9"/>
        <v>235.84704123050631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80</v>
      </c>
      <c r="H16" s="150">
        <f t="shared" si="0"/>
        <v>56.338028169014088</v>
      </c>
      <c r="I16" s="150">
        <v>80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98870203</v>
      </c>
      <c r="T16" s="45">
        <f t="shared" si="4"/>
        <v>4473</v>
      </c>
      <c r="U16" s="46">
        <f t="shared" si="5"/>
        <v>107.352</v>
      </c>
      <c r="V16" s="46">
        <f t="shared" si="6"/>
        <v>4.4729999999999999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16764502</v>
      </c>
      <c r="AJ16" s="45">
        <f t="shared" si="7"/>
        <v>1056</v>
      </c>
      <c r="AK16" s="48">
        <f t="shared" si="9"/>
        <v>236.08316566063047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80</v>
      </c>
      <c r="H17" s="150">
        <f t="shared" si="0"/>
        <v>56.338028169014088</v>
      </c>
      <c r="I17" s="150">
        <v>80</v>
      </c>
      <c r="J17" s="41" t="s">
        <v>88</v>
      </c>
      <c r="K17" s="41">
        <f t="shared" si="3"/>
        <v>54.929577464788736</v>
      </c>
      <c r="L17" s="42">
        <f t="shared" ref="L17:L26" si="10">G17/1.42</f>
        <v>56.338028169014088</v>
      </c>
      <c r="M17" s="41">
        <f>L17+1.42</f>
        <v>57.758028169014089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98876078</v>
      </c>
      <c r="T17" s="45">
        <f t="shared" si="4"/>
        <v>5875</v>
      </c>
      <c r="U17" s="46">
        <f t="shared" si="5"/>
        <v>141</v>
      </c>
      <c r="V17" s="46">
        <f t="shared" si="6"/>
        <v>5.875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16765704</v>
      </c>
      <c r="AJ17" s="45">
        <f t="shared" si="7"/>
        <v>1202</v>
      </c>
      <c r="AK17" s="48">
        <f t="shared" si="9"/>
        <v>204.59574468085106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7</v>
      </c>
      <c r="G18" s="118">
        <v>77</v>
      </c>
      <c r="H18" s="150">
        <f t="shared" si="0"/>
        <v>54.225352112676056</v>
      </c>
      <c r="I18" s="150">
        <v>79</v>
      </c>
      <c r="J18" s="41" t="s">
        <v>88</v>
      </c>
      <c r="K18" s="41">
        <f t="shared" si="3"/>
        <v>52.816901408450704</v>
      </c>
      <c r="L18" s="42">
        <f t="shared" si="10"/>
        <v>54.225352112676056</v>
      </c>
      <c r="M18" s="41">
        <f>L18+1.42</f>
        <v>55.645352112676058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98881930</v>
      </c>
      <c r="T18" s="45">
        <f t="shared" si="4"/>
        <v>5852</v>
      </c>
      <c r="U18" s="46">
        <f t="shared" si="5"/>
        <v>140.44800000000001</v>
      </c>
      <c r="V18" s="46">
        <f t="shared" si="6"/>
        <v>5.8520000000000003</v>
      </c>
      <c r="W18" s="96">
        <v>8.9</v>
      </c>
      <c r="X18" s="96">
        <f t="shared" si="1"/>
        <v>8.9</v>
      </c>
      <c r="Y18" s="97" t="s">
        <v>171</v>
      </c>
      <c r="Z18" s="154">
        <v>1027</v>
      </c>
      <c r="AA18" s="154">
        <v>0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16766872</v>
      </c>
      <c r="AJ18" s="45">
        <f t="shared" si="7"/>
        <v>1168</v>
      </c>
      <c r="AK18" s="48">
        <f t="shared" si="9"/>
        <v>199.58988380041009</v>
      </c>
      <c r="AL18" s="151">
        <v>1</v>
      </c>
      <c r="AM18" s="151">
        <v>0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78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98887694</v>
      </c>
      <c r="T19" s="45">
        <f t="shared" si="4"/>
        <v>5764</v>
      </c>
      <c r="U19" s="46">
        <f>T19*24/1000</f>
        <v>138.33600000000001</v>
      </c>
      <c r="V19" s="46">
        <f t="shared" si="6"/>
        <v>5.7640000000000002</v>
      </c>
      <c r="W19" s="96">
        <v>8.1999999999999993</v>
      </c>
      <c r="X19" s="96">
        <f t="shared" si="1"/>
        <v>8.1999999999999993</v>
      </c>
      <c r="Y19" s="97" t="s">
        <v>171</v>
      </c>
      <c r="Z19" s="154">
        <v>1047</v>
      </c>
      <c r="AA19" s="154">
        <v>0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16768059</v>
      </c>
      <c r="AJ19" s="45">
        <f t="shared" si="7"/>
        <v>1187</v>
      </c>
      <c r="AK19" s="48">
        <f t="shared" si="9"/>
        <v>205.93337959750173</v>
      </c>
      <c r="AL19" s="151">
        <v>1</v>
      </c>
      <c r="AM19" s="151">
        <v>0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77</v>
      </c>
      <c r="H20" s="150">
        <f t="shared" si="0"/>
        <v>54.225352112676056</v>
      </c>
      <c r="I20" s="150">
        <v>78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98892387</v>
      </c>
      <c r="T20" s="45">
        <f t="shared" si="4"/>
        <v>4693</v>
      </c>
      <c r="U20" s="46">
        <f t="shared" si="5"/>
        <v>112.63200000000001</v>
      </c>
      <c r="V20" s="46">
        <f t="shared" si="6"/>
        <v>4.6929999999999996</v>
      </c>
      <c r="W20" s="96">
        <v>7.5</v>
      </c>
      <c r="X20" s="96">
        <f t="shared" si="1"/>
        <v>7.5</v>
      </c>
      <c r="Y20" s="97" t="s">
        <v>171</v>
      </c>
      <c r="Z20" s="154">
        <v>1047</v>
      </c>
      <c r="AA20" s="154">
        <v>0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16769280</v>
      </c>
      <c r="AJ20" s="45">
        <f t="shared" si="7"/>
        <v>1221</v>
      </c>
      <c r="AK20" s="48">
        <f t="shared" si="9"/>
        <v>260.17472831877268</v>
      </c>
      <c r="AL20" s="151">
        <v>1</v>
      </c>
      <c r="AM20" s="151">
        <v>0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77</v>
      </c>
      <c r="H21" s="150">
        <f t="shared" si="0"/>
        <v>54.225352112676056</v>
      </c>
      <c r="I21" s="150">
        <v>77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98896540</v>
      </c>
      <c r="T21" s="45">
        <f t="shared" si="4"/>
        <v>4153</v>
      </c>
      <c r="U21" s="46">
        <f t="shared" si="5"/>
        <v>99.671999999999997</v>
      </c>
      <c r="V21" s="46">
        <f t="shared" si="6"/>
        <v>4.1529999999999996</v>
      </c>
      <c r="W21" s="96">
        <v>6.9</v>
      </c>
      <c r="X21" s="96">
        <f t="shared" si="1"/>
        <v>6.9</v>
      </c>
      <c r="Y21" s="97" t="s">
        <v>171</v>
      </c>
      <c r="Z21" s="154">
        <v>1047</v>
      </c>
      <c r="AA21" s="154">
        <v>0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16770470</v>
      </c>
      <c r="AJ21" s="45">
        <f t="shared" si="7"/>
        <v>1190</v>
      </c>
      <c r="AK21" s="48">
        <f t="shared" si="9"/>
        <v>286.53985071032992</v>
      </c>
      <c r="AL21" s="151">
        <v>1</v>
      </c>
      <c r="AM21" s="151">
        <v>0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0.98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77</v>
      </c>
      <c r="H22" s="150">
        <f t="shared" si="0"/>
        <v>54.225352112676056</v>
      </c>
      <c r="I22" s="150">
        <v>77</v>
      </c>
      <c r="J22" s="41" t="s">
        <v>88</v>
      </c>
      <c r="K22" s="41">
        <f t="shared" si="3"/>
        <v>52.816901408450704</v>
      </c>
      <c r="L22" s="42">
        <f t="shared" si="10"/>
        <v>54.225352112676056</v>
      </c>
      <c r="M22" s="41">
        <f t="shared" si="11"/>
        <v>55.645352112676058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98900481</v>
      </c>
      <c r="T22" s="45">
        <f t="shared" si="4"/>
        <v>3941</v>
      </c>
      <c r="U22" s="46">
        <f t="shared" si="5"/>
        <v>94.584000000000003</v>
      </c>
      <c r="V22" s="46">
        <f t="shared" si="6"/>
        <v>3.9409999999999998</v>
      </c>
      <c r="W22" s="96">
        <v>6.2</v>
      </c>
      <c r="X22" s="96">
        <f>W22</f>
        <v>6.2</v>
      </c>
      <c r="Y22" s="97" t="s">
        <v>171</v>
      </c>
      <c r="Z22" s="154">
        <v>1047</v>
      </c>
      <c r="AA22" s="154">
        <v>0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16771690</v>
      </c>
      <c r="AJ22" s="45">
        <f t="shared" si="7"/>
        <v>1220</v>
      </c>
      <c r="AK22" s="48">
        <f t="shared" si="9"/>
        <v>309.56609997462573</v>
      </c>
      <c r="AL22" s="151">
        <v>1</v>
      </c>
      <c r="AM22" s="151">
        <v>0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77</v>
      </c>
      <c r="H23" s="150">
        <f t="shared" si="0"/>
        <v>54.225352112676056</v>
      </c>
      <c r="I23" s="150">
        <v>76</v>
      </c>
      <c r="J23" s="41" t="s">
        <v>88</v>
      </c>
      <c r="K23" s="41">
        <f t="shared" si="3"/>
        <v>52.816901408450704</v>
      </c>
      <c r="L23" s="42">
        <f t="shared" si="10"/>
        <v>54.225352112676056</v>
      </c>
      <c r="M23" s="41">
        <f t="shared" si="11"/>
        <v>55.645352112676058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98904159</v>
      </c>
      <c r="T23" s="45">
        <f t="shared" si="4"/>
        <v>3678</v>
      </c>
      <c r="U23" s="46">
        <f>T23*24/1000</f>
        <v>88.272000000000006</v>
      </c>
      <c r="V23" s="46">
        <f t="shared" si="6"/>
        <v>3.6779999999999999</v>
      </c>
      <c r="W23" s="96">
        <v>5.6</v>
      </c>
      <c r="X23" s="96">
        <f t="shared" si="1"/>
        <v>5.6</v>
      </c>
      <c r="Y23" s="97" t="s">
        <v>171</v>
      </c>
      <c r="Z23" s="154">
        <v>1047</v>
      </c>
      <c r="AA23" s="154">
        <v>0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16772847</v>
      </c>
      <c r="AJ23" s="45">
        <f t="shared" si="7"/>
        <v>1157</v>
      </c>
      <c r="AK23" s="48">
        <f t="shared" si="9"/>
        <v>314.57313757476891</v>
      </c>
      <c r="AL23" s="151">
        <v>1</v>
      </c>
      <c r="AM23" s="151">
        <v>0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75</v>
      </c>
      <c r="H24" s="150">
        <f t="shared" si="0"/>
        <v>52.816901408450704</v>
      </c>
      <c r="I24" s="150">
        <v>76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98908111</v>
      </c>
      <c r="T24" s="45">
        <f t="shared" si="4"/>
        <v>3952</v>
      </c>
      <c r="U24" s="46">
        <f>T24*24/1000</f>
        <v>94.847999999999999</v>
      </c>
      <c r="V24" s="46">
        <f t="shared" si="6"/>
        <v>3.952</v>
      </c>
      <c r="W24" s="96">
        <v>5</v>
      </c>
      <c r="X24" s="96">
        <f t="shared" si="1"/>
        <v>5</v>
      </c>
      <c r="Y24" s="97" t="s">
        <v>171</v>
      </c>
      <c r="Z24" s="154">
        <v>1039</v>
      </c>
      <c r="AA24" s="154">
        <v>0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16774037</v>
      </c>
      <c r="AJ24" s="45">
        <f t="shared" si="7"/>
        <v>1190</v>
      </c>
      <c r="AK24" s="48">
        <f t="shared" si="9"/>
        <v>301.11336032388664</v>
      </c>
      <c r="AL24" s="151">
        <v>1</v>
      </c>
      <c r="AM24" s="151">
        <v>0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76</v>
      </c>
      <c r="H25" s="150">
        <f t="shared" si="0"/>
        <v>53.521126760563384</v>
      </c>
      <c r="I25" s="150">
        <v>74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98912408</v>
      </c>
      <c r="T25" s="45">
        <f t="shared" si="4"/>
        <v>4297</v>
      </c>
      <c r="U25" s="46">
        <f t="shared" si="5"/>
        <v>103.128</v>
      </c>
      <c r="V25" s="46">
        <f t="shared" si="6"/>
        <v>4.2969999999999997</v>
      </c>
      <c r="W25" s="96">
        <v>4.5999999999999996</v>
      </c>
      <c r="X25" s="96">
        <f t="shared" si="1"/>
        <v>4.5999999999999996</v>
      </c>
      <c r="Y25" s="97" t="s">
        <v>171</v>
      </c>
      <c r="Z25" s="154">
        <v>1015</v>
      </c>
      <c r="AA25" s="154">
        <v>0</v>
      </c>
      <c r="AB25" s="154">
        <v>1187</v>
      </c>
      <c r="AC25" s="154">
        <v>0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16775175</v>
      </c>
      <c r="AJ25" s="45">
        <f t="shared" si="7"/>
        <v>1138</v>
      </c>
      <c r="AK25" s="48">
        <f t="shared" si="9"/>
        <v>264.83593204561322</v>
      </c>
      <c r="AL25" s="151">
        <v>1</v>
      </c>
      <c r="AM25" s="151">
        <v>0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0.94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3</v>
      </c>
      <c r="G26" s="118">
        <v>76</v>
      </c>
      <c r="H26" s="150">
        <f t="shared" si="0"/>
        <v>53.521126760563384</v>
      </c>
      <c r="I26" s="150">
        <v>75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98917218</v>
      </c>
      <c r="T26" s="45">
        <f t="shared" si="4"/>
        <v>4810</v>
      </c>
      <c r="U26" s="46">
        <f t="shared" si="5"/>
        <v>115.44</v>
      </c>
      <c r="V26" s="46">
        <f t="shared" si="6"/>
        <v>4.8099999999999996</v>
      </c>
      <c r="W26" s="96">
        <v>4.2</v>
      </c>
      <c r="X26" s="96">
        <f t="shared" si="1"/>
        <v>4.2</v>
      </c>
      <c r="Y26" s="97" t="s">
        <v>171</v>
      </c>
      <c r="Z26" s="154">
        <v>1015</v>
      </c>
      <c r="AA26" s="154">
        <v>0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16776340</v>
      </c>
      <c r="AJ26" s="45">
        <f t="shared" si="7"/>
        <v>1165</v>
      </c>
      <c r="AK26" s="48">
        <f t="shared" si="9"/>
        <v>242.20374220374222</v>
      </c>
      <c r="AL26" s="151">
        <v>1</v>
      </c>
      <c r="AM26" s="151">
        <v>0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2</v>
      </c>
      <c r="G27" s="118">
        <v>76</v>
      </c>
      <c r="H27" s="150">
        <f t="shared" si="0"/>
        <v>53.521126760563384</v>
      </c>
      <c r="I27" s="150">
        <v>75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98922149</v>
      </c>
      <c r="T27" s="45">
        <f t="shared" si="4"/>
        <v>4931</v>
      </c>
      <c r="U27" s="46">
        <f t="shared" si="5"/>
        <v>118.34399999999999</v>
      </c>
      <c r="V27" s="46">
        <f t="shared" si="6"/>
        <v>4.931</v>
      </c>
      <c r="W27" s="96">
        <v>3.8</v>
      </c>
      <c r="X27" s="96">
        <f t="shared" si="1"/>
        <v>3.8</v>
      </c>
      <c r="Y27" s="97" t="s">
        <v>171</v>
      </c>
      <c r="Z27" s="154">
        <v>1016</v>
      </c>
      <c r="AA27" s="154">
        <v>0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16777504</v>
      </c>
      <c r="AJ27" s="45">
        <f>IF(ISBLANK(AI27),"-",AI27-AI26)</f>
        <v>1164</v>
      </c>
      <c r="AK27" s="48">
        <f t="shared" si="9"/>
        <v>236.0575948083553</v>
      </c>
      <c r="AL27" s="151">
        <v>1</v>
      </c>
      <c r="AM27" s="151">
        <v>0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2</v>
      </c>
      <c r="G28" s="118">
        <v>75</v>
      </c>
      <c r="H28" s="150">
        <f t="shared" si="0"/>
        <v>52.816901408450704</v>
      </c>
      <c r="I28" s="150">
        <v>73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98927341</v>
      </c>
      <c r="T28" s="45">
        <f t="shared" si="4"/>
        <v>5192</v>
      </c>
      <c r="U28" s="46">
        <f t="shared" si="5"/>
        <v>124.608</v>
      </c>
      <c r="V28" s="46">
        <f t="shared" si="6"/>
        <v>5.1920000000000002</v>
      </c>
      <c r="W28" s="96">
        <v>3.4</v>
      </c>
      <c r="X28" s="96">
        <f t="shared" si="1"/>
        <v>3.4</v>
      </c>
      <c r="Y28" s="97" t="s">
        <v>171</v>
      </c>
      <c r="Z28" s="154">
        <v>1016</v>
      </c>
      <c r="AA28" s="154">
        <v>0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16778671</v>
      </c>
      <c r="AJ28" s="45">
        <f t="shared" si="7"/>
        <v>1167</v>
      </c>
      <c r="AK28" s="48">
        <f>AJ27/V28</f>
        <v>224.19106317411402</v>
      </c>
      <c r="AL28" s="151">
        <v>1</v>
      </c>
      <c r="AM28" s="151">
        <v>0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1</v>
      </c>
      <c r="G29" s="118">
        <v>75</v>
      </c>
      <c r="H29" s="150">
        <f t="shared" si="0"/>
        <v>52.816901408450704</v>
      </c>
      <c r="I29" s="150">
        <v>73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98932837</v>
      </c>
      <c r="T29" s="45">
        <f t="shared" si="4"/>
        <v>5496</v>
      </c>
      <c r="U29" s="46">
        <f t="shared" si="5"/>
        <v>131.904</v>
      </c>
      <c r="V29" s="46">
        <f t="shared" si="6"/>
        <v>5.4960000000000004</v>
      </c>
      <c r="W29" s="96">
        <v>3.1</v>
      </c>
      <c r="X29" s="96">
        <f t="shared" si="1"/>
        <v>3.1</v>
      </c>
      <c r="Y29" s="97" t="s">
        <v>171</v>
      </c>
      <c r="Z29" s="154">
        <v>1016</v>
      </c>
      <c r="AA29" s="154">
        <v>0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16779841</v>
      </c>
      <c r="AJ29" s="45">
        <f t="shared" si="7"/>
        <v>1170</v>
      </c>
      <c r="AK29" s="48">
        <f>AJ28/V29</f>
        <v>212.33624454148469</v>
      </c>
      <c r="AL29" s="151">
        <v>1</v>
      </c>
      <c r="AM29" s="151">
        <v>0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1.01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1</v>
      </c>
      <c r="G30" s="118">
        <v>75</v>
      </c>
      <c r="H30" s="150">
        <f t="shared" si="0"/>
        <v>52.816901408450704</v>
      </c>
      <c r="I30" s="150">
        <v>73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98938399</v>
      </c>
      <c r="T30" s="45">
        <f t="shared" si="4"/>
        <v>5562</v>
      </c>
      <c r="U30" s="46">
        <f t="shared" si="5"/>
        <v>133.488</v>
      </c>
      <c r="V30" s="46">
        <f t="shared" si="6"/>
        <v>5.5620000000000003</v>
      </c>
      <c r="W30" s="96">
        <v>2.8</v>
      </c>
      <c r="X30" s="96">
        <f t="shared" si="1"/>
        <v>2.8</v>
      </c>
      <c r="Y30" s="97" t="s">
        <v>171</v>
      </c>
      <c r="Z30" s="154">
        <v>1016</v>
      </c>
      <c r="AA30" s="154">
        <v>0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16780986</v>
      </c>
      <c r="AJ30" s="45">
        <f t="shared" si="7"/>
        <v>1145</v>
      </c>
      <c r="AK30" s="48">
        <f t="shared" si="9"/>
        <v>205.86120100683206</v>
      </c>
      <c r="AL30" s="151">
        <v>1</v>
      </c>
      <c r="AM30" s="151">
        <v>0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0</v>
      </c>
      <c r="G31" s="118">
        <v>75</v>
      </c>
      <c r="H31" s="150">
        <f t="shared" si="0"/>
        <v>52.816901408450704</v>
      </c>
      <c r="I31" s="150">
        <v>73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98944133</v>
      </c>
      <c r="T31" s="45">
        <f t="shared" si="4"/>
        <v>5734</v>
      </c>
      <c r="U31" s="46">
        <f t="shared" si="5"/>
        <v>137.61600000000001</v>
      </c>
      <c r="V31" s="46">
        <f t="shared" si="6"/>
        <v>5.734</v>
      </c>
      <c r="W31" s="96">
        <v>2.5</v>
      </c>
      <c r="X31" s="96">
        <f t="shared" si="1"/>
        <v>2.5</v>
      </c>
      <c r="Y31" s="97" t="s">
        <v>171</v>
      </c>
      <c r="Z31" s="154">
        <v>1015</v>
      </c>
      <c r="AA31" s="154">
        <v>0</v>
      </c>
      <c r="AB31" s="154">
        <v>1187</v>
      </c>
      <c r="AC31" s="154">
        <v>0</v>
      </c>
      <c r="AD31" s="154">
        <v>1186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16782149</v>
      </c>
      <c r="AJ31" s="45">
        <f t="shared" si="7"/>
        <v>1163</v>
      </c>
      <c r="AK31" s="48">
        <f t="shared" si="9"/>
        <v>202.82525287757238</v>
      </c>
      <c r="AL31" s="151">
        <v>1</v>
      </c>
      <c r="AM31" s="151">
        <v>0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74</v>
      </c>
      <c r="H32" s="150">
        <f t="shared" si="0"/>
        <v>52.112676056338032</v>
      </c>
      <c r="I32" s="150">
        <v>73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98950024</v>
      </c>
      <c r="T32" s="45">
        <f t="shared" si="4"/>
        <v>5891</v>
      </c>
      <c r="U32" s="46">
        <f t="shared" si="5"/>
        <v>141.38399999999999</v>
      </c>
      <c r="V32" s="46">
        <f t="shared" si="6"/>
        <v>5.891</v>
      </c>
      <c r="W32" s="96">
        <v>2.2000000000000002</v>
      </c>
      <c r="X32" s="96">
        <f t="shared" si="1"/>
        <v>2.2000000000000002</v>
      </c>
      <c r="Y32" s="97" t="s">
        <v>171</v>
      </c>
      <c r="Z32" s="154">
        <v>1015</v>
      </c>
      <c r="AA32" s="154">
        <v>0</v>
      </c>
      <c r="AB32" s="154">
        <v>1187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16783302</v>
      </c>
      <c r="AJ32" s="45">
        <f t="shared" si="7"/>
        <v>1153</v>
      </c>
      <c r="AK32" s="48">
        <f t="shared" si="9"/>
        <v>195.72228823629266</v>
      </c>
      <c r="AL32" s="151">
        <v>1</v>
      </c>
      <c r="AM32" s="151">
        <v>0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77</v>
      </c>
      <c r="H33" s="150">
        <f t="shared" si="0"/>
        <v>54.225352112676056</v>
      </c>
      <c r="I33" s="150">
        <v>76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98955786</v>
      </c>
      <c r="T33" s="45">
        <f t="shared" si="4"/>
        <v>5762</v>
      </c>
      <c r="U33" s="46">
        <f t="shared" si="5"/>
        <v>138.28800000000001</v>
      </c>
      <c r="V33" s="46">
        <f t="shared" si="6"/>
        <v>5.7619999999999996</v>
      </c>
      <c r="W33" s="96">
        <v>2</v>
      </c>
      <c r="X33" s="96">
        <f t="shared" si="1"/>
        <v>2</v>
      </c>
      <c r="Y33" s="97" t="s">
        <v>171</v>
      </c>
      <c r="Z33" s="154">
        <v>1015</v>
      </c>
      <c r="AA33" s="154">
        <v>0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16784416</v>
      </c>
      <c r="AJ33" s="45">
        <f t="shared" si="7"/>
        <v>1114</v>
      </c>
      <c r="AK33" s="48">
        <f t="shared" si="9"/>
        <v>193.335647344672</v>
      </c>
      <c r="AL33" s="151">
        <v>1</v>
      </c>
      <c r="AM33" s="151">
        <v>0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1.05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71</v>
      </c>
      <c r="H34" s="150">
        <f t="shared" si="0"/>
        <v>50</v>
      </c>
      <c r="I34" s="150">
        <v>70</v>
      </c>
      <c r="J34" s="41" t="s">
        <v>88</v>
      </c>
      <c r="K34" s="41">
        <f>L34-(2/1.42)</f>
        <v>45.070422535211272</v>
      </c>
      <c r="L34" s="42">
        <f>(G34-5)/1.42</f>
        <v>46.478873239436624</v>
      </c>
      <c r="M34" s="41">
        <f t="shared" si="12"/>
        <v>50.70422535211268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98960813</v>
      </c>
      <c r="T34" s="45">
        <f t="shared" si="4"/>
        <v>5027</v>
      </c>
      <c r="U34" s="46">
        <f t="shared" si="5"/>
        <v>120.648</v>
      </c>
      <c r="V34" s="46">
        <f t="shared" si="6"/>
        <v>5.0270000000000001</v>
      </c>
      <c r="W34" s="96">
        <v>2.6</v>
      </c>
      <c r="X34" s="96">
        <f t="shared" si="1"/>
        <v>2.6</v>
      </c>
      <c r="Y34" s="97" t="s">
        <v>140</v>
      </c>
      <c r="Z34" s="154">
        <v>0</v>
      </c>
      <c r="AA34" s="154">
        <v>0</v>
      </c>
      <c r="AB34" s="154">
        <v>1186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16785506</v>
      </c>
      <c r="AJ34" s="45">
        <f t="shared" si="7"/>
        <v>1090</v>
      </c>
      <c r="AK34" s="48">
        <f t="shared" si="9"/>
        <v>216.82912273721902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1</v>
      </c>
      <c r="G35" s="118">
        <v>74</v>
      </c>
      <c r="H35" s="150">
        <f t="shared" si="0"/>
        <v>52.112676056338032</v>
      </c>
      <c r="I35" s="150">
        <v>72</v>
      </c>
      <c r="J35" s="41" t="s">
        <v>88</v>
      </c>
      <c r="K35" s="41">
        <f t="shared" si="3"/>
        <v>47.183098591549296</v>
      </c>
      <c r="L35" s="42">
        <f>(G35-5)/1.42</f>
        <v>48.591549295774648</v>
      </c>
      <c r="M35" s="41">
        <f t="shared" si="12"/>
        <v>52.816901408450704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98966319</v>
      </c>
      <c r="T35" s="45">
        <f t="shared" si="4"/>
        <v>5506</v>
      </c>
      <c r="U35" s="46">
        <f t="shared" si="5"/>
        <v>132.14400000000001</v>
      </c>
      <c r="V35" s="46">
        <f t="shared" si="6"/>
        <v>5.5060000000000002</v>
      </c>
      <c r="W35" s="96">
        <v>3.6</v>
      </c>
      <c r="X35" s="96">
        <f t="shared" si="1"/>
        <v>3.6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16786637</v>
      </c>
      <c r="AJ35" s="45">
        <f t="shared" si="7"/>
        <v>1131</v>
      </c>
      <c r="AK35" s="48">
        <f t="shared" si="9"/>
        <v>205.41227751543769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119367</v>
      </c>
      <c r="U36" s="46">
        <f t="shared" si="5"/>
        <v>2864.808</v>
      </c>
      <c r="V36" s="46">
        <f t="shared" si="6"/>
        <v>119.367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27658</v>
      </c>
      <c r="AK36" s="61">
        <f>$AJ$36/$V36</f>
        <v>231.70558026925363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1.0016666666666667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220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169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246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239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AF12:AH35 E12:F35 H12:I35 T12:V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5:W5" name="Range1_16_1_1_1_1_1_1_2_2_2_2_2_2_2_2_2_2_2_2_2_2_2_2_2_2_2_2_2_2_2_1_2_2_2_2_2_2_2_2_2_2_3_2_2_2_2_2_2_2_2_2_2_1_1_1_1_2_2_1_1_1_1_1_1_1_1_1_1_3_1_3_2_1_1_1_1_1_2_1_1_1_1_1_2_1"/>
    <protectedRange sqref="R3:W3" name="Range1_16_1_1_1_1_1_1_2_2_2_2_2_2_2_2_2_2_2_2_2_2_2_2_2_2_2_2_2_2_2_1_2_2_2_2_2_2_2_2_2_2_3_2_2_2_2_2_2_2_2_2_2_1_1_1_1_2_2_1_1_1_1_1_1_1_1_1_1_1_1_1_1_3_1_2_1_1_1_1_1_1_2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R4:W4" name="Range1_16_1_1_1_1_1_1_2_2_2_2_2_2_2_2_2_2_2_2_2_2_2_2_2_2_2_2_2_2_2_1_2_2_2_2_2_2_2_2_2_2_3_2_2_2_2_2_2_2_2_2_2_1_1_1_1_2_2_1_1_1_1_1_1_1_1_1_1_1_1_1_1_3_1_2_1_1_1_1_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193" priority="5" operator="containsText" text="N/A">
      <formula>NOT(ISERROR(SEARCH("N/A",Z12)))</formula>
    </cfRule>
    <cfRule type="cellIs" dxfId="192" priority="17" operator="equal">
      <formula>0</formula>
    </cfRule>
  </conditionalFormatting>
  <conditionalFormatting sqref="Z12:AG35">
    <cfRule type="cellIs" dxfId="191" priority="16" operator="greaterThanOrEqual">
      <formula>1185</formula>
    </cfRule>
  </conditionalFormatting>
  <conditionalFormatting sqref="Z12:AG35">
    <cfRule type="cellIs" dxfId="190" priority="15" operator="between">
      <formula>0.1</formula>
      <formula>1184</formula>
    </cfRule>
  </conditionalFormatting>
  <conditionalFormatting sqref="Z8:Z9 AT12:AT35 AL36:AQ36 AL12:AR35">
    <cfRule type="cellIs" dxfId="189" priority="14" operator="equal">
      <formula>0</formula>
    </cfRule>
  </conditionalFormatting>
  <conditionalFormatting sqref="Z8:Z9 AT12:AT35 AL36:AQ36 AL12:AR35">
    <cfRule type="cellIs" dxfId="188" priority="13" operator="greaterThan">
      <formula>1179</formula>
    </cfRule>
  </conditionalFormatting>
  <conditionalFormatting sqref="Z8:Z9 AT12:AT35 AL36:AQ36 AL12:AR35">
    <cfRule type="cellIs" dxfId="187" priority="12" operator="greaterThan">
      <formula>99</formula>
    </cfRule>
  </conditionalFormatting>
  <conditionalFormatting sqref="Z8:Z9 AT12:AT35 AL36:AQ36 AL12:AR35">
    <cfRule type="cellIs" dxfId="186" priority="11" operator="greaterThan">
      <formula>0.99</formula>
    </cfRule>
  </conditionalFormatting>
  <conditionalFormatting sqref="AD8:AD9">
    <cfRule type="cellIs" dxfId="185" priority="10" operator="equal">
      <formula>0</formula>
    </cfRule>
  </conditionalFormatting>
  <conditionalFormatting sqref="AD8:AD9">
    <cfRule type="cellIs" dxfId="184" priority="9" operator="greaterThan">
      <formula>1179</formula>
    </cfRule>
  </conditionalFormatting>
  <conditionalFormatting sqref="AD8:AD9">
    <cfRule type="cellIs" dxfId="183" priority="8" operator="greaterThan">
      <formula>99</formula>
    </cfRule>
  </conditionalFormatting>
  <conditionalFormatting sqref="AD8:AD9">
    <cfRule type="cellIs" dxfId="182" priority="7" operator="greaterThan">
      <formula>0.99</formula>
    </cfRule>
  </conditionalFormatting>
  <conditionalFormatting sqref="AK12:AK35">
    <cfRule type="cellIs" dxfId="181" priority="6" operator="greaterThan">
      <formula>$AK$8</formula>
    </cfRule>
  </conditionalFormatting>
  <conditionalFormatting sqref="AS12:AS35">
    <cfRule type="containsText" dxfId="180" priority="1" operator="containsText" text="N/A">
      <formula>NOT(ISERROR(SEARCH("N/A",AS12)))</formula>
    </cfRule>
    <cfRule type="cellIs" dxfId="179" priority="4" operator="equal">
      <formula>0</formula>
    </cfRule>
  </conditionalFormatting>
  <conditionalFormatting sqref="AS12:AS35">
    <cfRule type="cellIs" dxfId="178" priority="3" operator="greaterThanOrEqual">
      <formula>1185</formula>
    </cfRule>
  </conditionalFormatting>
  <conditionalFormatting sqref="AS12:AS35">
    <cfRule type="cellIs" dxfId="177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3" zoomScaleNormal="100" workbookViewId="0">
      <selection activeCell="B50" sqref="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148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152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43273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27464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21'!S35</f>
        <v>98966319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21'!AI35</f>
        <v>16786637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74</v>
      </c>
      <c r="H12" s="150">
        <f t="shared" ref="H12:H35" si="0">G12/1.42</f>
        <v>52.112676056338032</v>
      </c>
      <c r="I12" s="150">
        <v>72</v>
      </c>
      <c r="J12" s="41" t="s">
        <v>88</v>
      </c>
      <c r="K12" s="41">
        <f>L12-(2/1.42)</f>
        <v>47.183098591549296</v>
      </c>
      <c r="L12" s="42">
        <f>(G12-5)/1.42</f>
        <v>48.591549295774648</v>
      </c>
      <c r="M12" s="41">
        <f>L12+(6/1.42)</f>
        <v>52.816901408450704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98971206</v>
      </c>
      <c r="T12" s="45">
        <f>IF(ISBLANK(S12),"-",S12-S11)</f>
        <v>4887</v>
      </c>
      <c r="U12" s="46">
        <f>T12*24/1000</f>
        <v>117.288</v>
      </c>
      <c r="V12" s="46">
        <f>T12/1000</f>
        <v>4.8869999999999996</v>
      </c>
      <c r="W12" s="96">
        <v>4.5999999999999996</v>
      </c>
      <c r="X12" s="96">
        <f t="shared" ref="X12:X35" si="1">W12</f>
        <v>4.5999999999999996</v>
      </c>
      <c r="Y12" s="97" t="s">
        <v>140</v>
      </c>
      <c r="Z12" s="154">
        <v>0</v>
      </c>
      <c r="AA12" s="154">
        <v>0</v>
      </c>
      <c r="AB12" s="154">
        <v>1186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16787723</v>
      </c>
      <c r="AJ12" s="45">
        <f>IF(ISBLANK(AI12),"-",AI12-AI11)</f>
        <v>1086</v>
      </c>
      <c r="AK12" s="48">
        <f>AJ12/V12</f>
        <v>222.22222222222223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5</v>
      </c>
      <c r="G13" s="118">
        <v>72</v>
      </c>
      <c r="H13" s="150">
        <f t="shared" si="0"/>
        <v>50.70422535211268</v>
      </c>
      <c r="I13" s="150">
        <v>71</v>
      </c>
      <c r="J13" s="41" t="s">
        <v>88</v>
      </c>
      <c r="K13" s="41">
        <f t="shared" ref="K13:K35" si="3">L13-(2/1.42)</f>
        <v>45.774647887323944</v>
      </c>
      <c r="L13" s="42">
        <f>(G13-5)/1.42</f>
        <v>47.183098591549296</v>
      </c>
      <c r="M13" s="41">
        <f>L13+(6/1.42)</f>
        <v>51.408450704225352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98976059</v>
      </c>
      <c r="T13" s="45">
        <f t="shared" ref="T13:T35" si="4">IF(ISBLANK(S13),"-",S13-S12)</f>
        <v>4853</v>
      </c>
      <c r="U13" s="46">
        <f t="shared" ref="U13:U36" si="5">T13*24/1000</f>
        <v>116.47199999999999</v>
      </c>
      <c r="V13" s="46">
        <f t="shared" ref="V13:V36" si="6">T13/1000</f>
        <v>4.8529999999999998</v>
      </c>
      <c r="W13" s="96">
        <v>6.1</v>
      </c>
      <c r="X13" s="96">
        <f t="shared" si="1"/>
        <v>6.1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16788837</v>
      </c>
      <c r="AJ13" s="45">
        <f t="shared" ref="AJ13:AJ35" si="7">IF(ISBLANK(AI13),"-",AI13-AI12)</f>
        <v>1114</v>
      </c>
      <c r="AK13" s="48">
        <f>AJ13/V13</f>
        <v>229.54873274263343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0.93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6</v>
      </c>
      <c r="G14" s="118">
        <v>73</v>
      </c>
      <c r="H14" s="150">
        <f t="shared" si="0"/>
        <v>51.408450704225352</v>
      </c>
      <c r="I14" s="150">
        <v>75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98980692</v>
      </c>
      <c r="T14" s="45">
        <f>IF(ISBLANK(S14),"-",S14-S13)</f>
        <v>4633</v>
      </c>
      <c r="U14" s="46">
        <f t="shared" si="5"/>
        <v>111.19199999999999</v>
      </c>
      <c r="V14" s="46">
        <f t="shared" si="6"/>
        <v>4.633</v>
      </c>
      <c r="W14" s="96">
        <v>7.6</v>
      </c>
      <c r="X14" s="96">
        <f t="shared" si="1"/>
        <v>7.6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16789969</v>
      </c>
      <c r="AJ14" s="45">
        <f t="shared" si="7"/>
        <v>1132</v>
      </c>
      <c r="AK14" s="48">
        <f t="shared" ref="AK14:AK35" si="9">AJ14/V14</f>
        <v>244.33412475717677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8</v>
      </c>
      <c r="G15" s="118">
        <v>72</v>
      </c>
      <c r="H15" s="150">
        <f t="shared" si="0"/>
        <v>50.70422535211268</v>
      </c>
      <c r="I15" s="150">
        <v>74</v>
      </c>
      <c r="J15" s="41" t="s">
        <v>88</v>
      </c>
      <c r="K15" s="41">
        <f t="shared" si="3"/>
        <v>45.774647887323944</v>
      </c>
      <c r="L15" s="42">
        <f>(G15-5)/1.42</f>
        <v>47.183098591549296</v>
      </c>
      <c r="M15" s="41">
        <f>L15+(6/1.42)</f>
        <v>51.408450704225352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98985506</v>
      </c>
      <c r="T15" s="45">
        <f t="shared" si="4"/>
        <v>4814</v>
      </c>
      <c r="U15" s="46">
        <f t="shared" si="5"/>
        <v>115.536</v>
      </c>
      <c r="V15" s="46">
        <f t="shared" si="6"/>
        <v>4.8140000000000001</v>
      </c>
      <c r="W15" s="96">
        <v>9.1</v>
      </c>
      <c r="X15" s="96">
        <f t="shared" si="1"/>
        <v>9.1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16791065</v>
      </c>
      <c r="AJ15" s="45">
        <f t="shared" si="7"/>
        <v>1096</v>
      </c>
      <c r="AK15" s="48">
        <f t="shared" si="9"/>
        <v>227.66929788117989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80</v>
      </c>
      <c r="H16" s="150">
        <f t="shared" si="0"/>
        <v>56.338028169014088</v>
      </c>
      <c r="I16" s="150">
        <v>79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98989740</v>
      </c>
      <c r="T16" s="45">
        <f t="shared" si="4"/>
        <v>4234</v>
      </c>
      <c r="U16" s="46">
        <f t="shared" si="5"/>
        <v>101.616</v>
      </c>
      <c r="V16" s="46">
        <f t="shared" si="6"/>
        <v>4.234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0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16792128</v>
      </c>
      <c r="AJ16" s="45">
        <f t="shared" si="7"/>
        <v>1063</v>
      </c>
      <c r="AK16" s="48">
        <f t="shared" si="9"/>
        <v>251.06282475200757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80</v>
      </c>
      <c r="H17" s="150">
        <f t="shared" si="0"/>
        <v>56.338028169014088</v>
      </c>
      <c r="I17" s="150">
        <v>80</v>
      </c>
      <c r="J17" s="41" t="s">
        <v>88</v>
      </c>
      <c r="K17" s="41">
        <f t="shared" si="3"/>
        <v>54.929577464788736</v>
      </c>
      <c r="L17" s="42">
        <f t="shared" ref="L17:L26" si="10">G17/1.42</f>
        <v>56.338028169014088</v>
      </c>
      <c r="M17" s="41">
        <f>L17+1.42</f>
        <v>57.758028169014089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98995221</v>
      </c>
      <c r="T17" s="45">
        <f t="shared" si="4"/>
        <v>5481</v>
      </c>
      <c r="U17" s="46">
        <f t="shared" si="5"/>
        <v>131.54400000000001</v>
      </c>
      <c r="V17" s="46">
        <f t="shared" si="6"/>
        <v>5.4809999999999999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16793315</v>
      </c>
      <c r="AJ17" s="45">
        <f t="shared" si="7"/>
        <v>1187</v>
      </c>
      <c r="AK17" s="48">
        <f t="shared" si="9"/>
        <v>216.56632001459587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79</v>
      </c>
      <c r="H18" s="150">
        <f t="shared" si="0"/>
        <v>55.633802816901408</v>
      </c>
      <c r="I18" s="150">
        <v>80</v>
      </c>
      <c r="J18" s="41" t="s">
        <v>88</v>
      </c>
      <c r="K18" s="41">
        <f t="shared" si="3"/>
        <v>54.225352112676056</v>
      </c>
      <c r="L18" s="42">
        <f t="shared" si="10"/>
        <v>55.633802816901408</v>
      </c>
      <c r="M18" s="41">
        <f>L18+1.42</f>
        <v>57.05380281690141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99001016</v>
      </c>
      <c r="T18" s="45">
        <f t="shared" si="4"/>
        <v>5795</v>
      </c>
      <c r="U18" s="46">
        <f t="shared" si="5"/>
        <v>139.08000000000001</v>
      </c>
      <c r="V18" s="46">
        <f t="shared" si="6"/>
        <v>5.7949999999999999</v>
      </c>
      <c r="W18" s="96">
        <v>8.9</v>
      </c>
      <c r="X18" s="96">
        <f t="shared" si="1"/>
        <v>8.9</v>
      </c>
      <c r="Y18" s="97" t="s">
        <v>171</v>
      </c>
      <c r="Z18" s="154">
        <v>0</v>
      </c>
      <c r="AA18" s="154">
        <v>1037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16794486</v>
      </c>
      <c r="AJ18" s="45">
        <f t="shared" si="7"/>
        <v>1171</v>
      </c>
      <c r="AK18" s="48">
        <f t="shared" si="9"/>
        <v>202.07075064710958</v>
      </c>
      <c r="AL18" s="151">
        <v>0</v>
      </c>
      <c r="AM18" s="151">
        <v>1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79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99006170</v>
      </c>
      <c r="T19" s="45">
        <f t="shared" si="4"/>
        <v>5154</v>
      </c>
      <c r="U19" s="46">
        <f>T19*24/1000</f>
        <v>123.696</v>
      </c>
      <c r="V19" s="46">
        <f t="shared" si="6"/>
        <v>5.1539999999999999</v>
      </c>
      <c r="W19" s="96">
        <v>8.1999999999999993</v>
      </c>
      <c r="X19" s="96">
        <f t="shared" si="1"/>
        <v>8.1999999999999993</v>
      </c>
      <c r="Y19" s="97" t="s">
        <v>171</v>
      </c>
      <c r="Z19" s="154">
        <v>0</v>
      </c>
      <c r="AA19" s="154">
        <v>1047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16795670</v>
      </c>
      <c r="AJ19" s="45">
        <f t="shared" si="7"/>
        <v>1184</v>
      </c>
      <c r="AK19" s="48">
        <f t="shared" si="9"/>
        <v>229.7244858362437</v>
      </c>
      <c r="AL19" s="151">
        <v>0</v>
      </c>
      <c r="AM19" s="151">
        <v>1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77</v>
      </c>
      <c r="H20" s="150">
        <f t="shared" si="0"/>
        <v>54.225352112676056</v>
      </c>
      <c r="I20" s="150">
        <v>79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99009965</v>
      </c>
      <c r="T20" s="45">
        <f t="shared" si="4"/>
        <v>3795</v>
      </c>
      <c r="U20" s="46">
        <f t="shared" si="5"/>
        <v>91.08</v>
      </c>
      <c r="V20" s="46">
        <f t="shared" si="6"/>
        <v>3.7949999999999999</v>
      </c>
      <c r="W20" s="96">
        <v>7.6</v>
      </c>
      <c r="X20" s="96">
        <f t="shared" si="1"/>
        <v>7.6</v>
      </c>
      <c r="Y20" s="97" t="s">
        <v>171</v>
      </c>
      <c r="Z20" s="154">
        <v>0</v>
      </c>
      <c r="AA20" s="154">
        <v>1047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16796781</v>
      </c>
      <c r="AJ20" s="45">
        <f t="shared" si="7"/>
        <v>1111</v>
      </c>
      <c r="AK20" s="48">
        <f t="shared" si="9"/>
        <v>292.75362318840581</v>
      </c>
      <c r="AL20" s="151">
        <v>0</v>
      </c>
      <c r="AM20" s="151">
        <v>1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77</v>
      </c>
      <c r="H21" s="150">
        <f t="shared" si="0"/>
        <v>54.225352112676056</v>
      </c>
      <c r="I21" s="150">
        <v>78</v>
      </c>
      <c r="J21" s="41" t="s">
        <v>88</v>
      </c>
      <c r="K21" s="41">
        <f t="shared" si="3"/>
        <v>52.816901408450704</v>
      </c>
      <c r="L21" s="42">
        <f t="shared" si="10"/>
        <v>54.225352112676056</v>
      </c>
      <c r="M21" s="41">
        <f t="shared" si="11"/>
        <v>55.645352112676058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99013655</v>
      </c>
      <c r="T21" s="45">
        <f t="shared" si="4"/>
        <v>3690</v>
      </c>
      <c r="U21" s="46">
        <f t="shared" si="5"/>
        <v>88.56</v>
      </c>
      <c r="V21" s="46">
        <f t="shared" si="6"/>
        <v>3.69</v>
      </c>
      <c r="W21" s="96">
        <v>6.9</v>
      </c>
      <c r="X21" s="96">
        <f t="shared" si="1"/>
        <v>6.9</v>
      </c>
      <c r="Y21" s="97" t="s">
        <v>171</v>
      </c>
      <c r="Z21" s="154">
        <v>0</v>
      </c>
      <c r="AA21" s="154">
        <v>1047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16798082</v>
      </c>
      <c r="AJ21" s="45">
        <f t="shared" si="7"/>
        <v>1301</v>
      </c>
      <c r="AK21" s="48">
        <f t="shared" si="9"/>
        <v>352.57452574525746</v>
      </c>
      <c r="AL21" s="151">
        <v>0</v>
      </c>
      <c r="AM21" s="151">
        <v>1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6</v>
      </c>
      <c r="G22" s="118">
        <v>76</v>
      </c>
      <c r="H22" s="150">
        <f t="shared" si="0"/>
        <v>53.521126760563384</v>
      </c>
      <c r="I22" s="150">
        <v>78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99017468</v>
      </c>
      <c r="T22" s="45">
        <f t="shared" si="4"/>
        <v>3813</v>
      </c>
      <c r="U22" s="46">
        <f t="shared" si="5"/>
        <v>91.512</v>
      </c>
      <c r="V22" s="46">
        <f t="shared" si="6"/>
        <v>3.8130000000000002</v>
      </c>
      <c r="W22" s="96">
        <v>6.2</v>
      </c>
      <c r="X22" s="96">
        <f>W22</f>
        <v>6.2</v>
      </c>
      <c r="Y22" s="97" t="s">
        <v>171</v>
      </c>
      <c r="Z22" s="154">
        <v>0</v>
      </c>
      <c r="AA22" s="154">
        <v>1047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16799283</v>
      </c>
      <c r="AJ22" s="45">
        <f t="shared" si="7"/>
        <v>1201</v>
      </c>
      <c r="AK22" s="48">
        <f t="shared" si="9"/>
        <v>314.97508523472328</v>
      </c>
      <c r="AL22" s="151">
        <v>0</v>
      </c>
      <c r="AM22" s="151">
        <v>1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75</v>
      </c>
      <c r="H23" s="150">
        <f t="shared" si="0"/>
        <v>52.816901408450704</v>
      </c>
      <c r="I23" s="150">
        <v>77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99021372</v>
      </c>
      <c r="T23" s="45">
        <f t="shared" si="4"/>
        <v>3904</v>
      </c>
      <c r="U23" s="46">
        <f>T23*24/1000</f>
        <v>93.695999999999998</v>
      </c>
      <c r="V23" s="46">
        <f t="shared" si="6"/>
        <v>3.9039999999999999</v>
      </c>
      <c r="W23" s="96">
        <v>5.6</v>
      </c>
      <c r="X23" s="96">
        <f t="shared" si="1"/>
        <v>5.6</v>
      </c>
      <c r="Y23" s="97" t="s">
        <v>171</v>
      </c>
      <c r="Z23" s="154">
        <v>0</v>
      </c>
      <c r="AA23" s="154">
        <v>1047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16800498</v>
      </c>
      <c r="AJ23" s="45">
        <f t="shared" si="7"/>
        <v>1215</v>
      </c>
      <c r="AK23" s="48">
        <f t="shared" si="9"/>
        <v>311.21926229508199</v>
      </c>
      <c r="AL23" s="151">
        <v>0</v>
      </c>
      <c r="AM23" s="151">
        <v>1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5</v>
      </c>
      <c r="G24" s="118">
        <v>75</v>
      </c>
      <c r="H24" s="150">
        <f t="shared" si="0"/>
        <v>52.816901408450704</v>
      </c>
      <c r="I24" s="150">
        <v>77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99025067</v>
      </c>
      <c r="T24" s="45">
        <f t="shared" si="4"/>
        <v>3695</v>
      </c>
      <c r="U24" s="46">
        <f>T24*24/1000</f>
        <v>88.68</v>
      </c>
      <c r="V24" s="46">
        <f t="shared" si="6"/>
        <v>3.6949999999999998</v>
      </c>
      <c r="W24" s="96">
        <v>5</v>
      </c>
      <c r="X24" s="96">
        <f t="shared" si="1"/>
        <v>5</v>
      </c>
      <c r="Y24" s="97" t="s">
        <v>171</v>
      </c>
      <c r="Z24" s="154">
        <v>0</v>
      </c>
      <c r="AA24" s="154">
        <v>1037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16801649</v>
      </c>
      <c r="AJ24" s="45">
        <f t="shared" si="7"/>
        <v>1151</v>
      </c>
      <c r="AK24" s="48">
        <f t="shared" si="9"/>
        <v>311.50202976995939</v>
      </c>
      <c r="AL24" s="151">
        <v>0</v>
      </c>
      <c r="AM24" s="151">
        <v>1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74</v>
      </c>
      <c r="H25" s="150">
        <f t="shared" si="0"/>
        <v>52.112676056338032</v>
      </c>
      <c r="I25" s="150">
        <v>76</v>
      </c>
      <c r="J25" s="41" t="s">
        <v>88</v>
      </c>
      <c r="K25" s="41">
        <f t="shared" si="3"/>
        <v>50.70422535211268</v>
      </c>
      <c r="L25" s="42">
        <f t="shared" si="10"/>
        <v>52.112676056338032</v>
      </c>
      <c r="M25" s="41">
        <f t="shared" ref="M25:M35" si="12">L25+(6/1.42)</f>
        <v>56.338028169014088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99029315</v>
      </c>
      <c r="T25" s="45">
        <f t="shared" si="4"/>
        <v>4248</v>
      </c>
      <c r="U25" s="46">
        <f t="shared" si="5"/>
        <v>101.952</v>
      </c>
      <c r="V25" s="46">
        <f t="shared" si="6"/>
        <v>4.2480000000000002</v>
      </c>
      <c r="W25" s="96">
        <v>4.4000000000000004</v>
      </c>
      <c r="X25" s="96">
        <f t="shared" si="1"/>
        <v>4.4000000000000004</v>
      </c>
      <c r="Y25" s="97" t="s">
        <v>171</v>
      </c>
      <c r="Z25" s="154">
        <v>0</v>
      </c>
      <c r="AA25" s="154">
        <v>1028</v>
      </c>
      <c r="AB25" s="154">
        <v>1187</v>
      </c>
      <c r="AC25" s="154">
        <v>0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16802822</v>
      </c>
      <c r="AJ25" s="45">
        <f t="shared" si="7"/>
        <v>1173</v>
      </c>
      <c r="AK25" s="48">
        <f t="shared" si="9"/>
        <v>276.12994350282486</v>
      </c>
      <c r="AL25" s="151">
        <v>0</v>
      </c>
      <c r="AM25" s="151">
        <v>1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1.05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74</v>
      </c>
      <c r="H26" s="150">
        <f t="shared" si="0"/>
        <v>52.112676056338032</v>
      </c>
      <c r="I26" s="150">
        <v>76</v>
      </c>
      <c r="J26" s="41" t="s">
        <v>88</v>
      </c>
      <c r="K26" s="41">
        <f t="shared" si="3"/>
        <v>50.70422535211268</v>
      </c>
      <c r="L26" s="42">
        <f t="shared" si="10"/>
        <v>52.112676056338032</v>
      </c>
      <c r="M26" s="41">
        <f t="shared" si="12"/>
        <v>56.338028169014088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99034147</v>
      </c>
      <c r="T26" s="45">
        <f t="shared" si="4"/>
        <v>4832</v>
      </c>
      <c r="U26" s="46">
        <f t="shared" si="5"/>
        <v>115.968</v>
      </c>
      <c r="V26" s="46">
        <f t="shared" si="6"/>
        <v>4.8319999999999999</v>
      </c>
      <c r="W26" s="96">
        <v>3.8</v>
      </c>
      <c r="X26" s="96">
        <f t="shared" si="1"/>
        <v>3.8</v>
      </c>
      <c r="Y26" s="97" t="s">
        <v>171</v>
      </c>
      <c r="Z26" s="154">
        <v>0</v>
      </c>
      <c r="AA26" s="154">
        <v>1018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16803991</v>
      </c>
      <c r="AJ26" s="45">
        <f t="shared" si="7"/>
        <v>1169</v>
      </c>
      <c r="AK26" s="48">
        <f t="shared" si="9"/>
        <v>241.92880794701986</v>
      </c>
      <c r="AL26" s="151">
        <v>0</v>
      </c>
      <c r="AM26" s="151">
        <v>1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3</v>
      </c>
      <c r="G27" s="118">
        <v>74</v>
      </c>
      <c r="H27" s="150">
        <f t="shared" si="0"/>
        <v>52.112676056338032</v>
      </c>
      <c r="I27" s="150">
        <v>75</v>
      </c>
      <c r="J27" s="41" t="s">
        <v>88</v>
      </c>
      <c r="K27" s="41">
        <f t="shared" si="3"/>
        <v>48.591549295774648</v>
      </c>
      <c r="L27" s="42">
        <f>(G27-3)/1.42</f>
        <v>50</v>
      </c>
      <c r="M27" s="41">
        <f t="shared" si="12"/>
        <v>54.225352112676056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99039061</v>
      </c>
      <c r="T27" s="45">
        <f t="shared" si="4"/>
        <v>4914</v>
      </c>
      <c r="U27" s="46">
        <f t="shared" si="5"/>
        <v>117.93600000000001</v>
      </c>
      <c r="V27" s="46">
        <f t="shared" si="6"/>
        <v>4.9139999999999997</v>
      </c>
      <c r="W27" s="96">
        <v>3.4</v>
      </c>
      <c r="X27" s="96">
        <f t="shared" si="1"/>
        <v>3.4</v>
      </c>
      <c r="Y27" s="97" t="s">
        <v>171</v>
      </c>
      <c r="Z27" s="154">
        <v>0</v>
      </c>
      <c r="AA27" s="154">
        <v>1016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16805132</v>
      </c>
      <c r="AJ27" s="45">
        <f>IF(ISBLANK(AI27),"-",AI27-AI26)</f>
        <v>1141</v>
      </c>
      <c r="AK27" s="48">
        <f t="shared" si="9"/>
        <v>232.19373219373222</v>
      </c>
      <c r="AL27" s="151">
        <v>0</v>
      </c>
      <c r="AM27" s="151">
        <v>1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3</v>
      </c>
      <c r="G28" s="118">
        <v>74</v>
      </c>
      <c r="H28" s="150">
        <f t="shared" si="0"/>
        <v>52.112676056338032</v>
      </c>
      <c r="I28" s="150">
        <v>75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99044035</v>
      </c>
      <c r="T28" s="45">
        <f t="shared" si="4"/>
        <v>4974</v>
      </c>
      <c r="U28" s="46">
        <f t="shared" si="5"/>
        <v>119.376</v>
      </c>
      <c r="V28" s="46">
        <f t="shared" si="6"/>
        <v>4.9740000000000002</v>
      </c>
      <c r="W28" s="96">
        <v>3</v>
      </c>
      <c r="X28" s="96">
        <f t="shared" si="1"/>
        <v>3</v>
      </c>
      <c r="Y28" s="97" t="s">
        <v>171</v>
      </c>
      <c r="Z28" s="154">
        <v>0</v>
      </c>
      <c r="AA28" s="154">
        <v>1016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16806291</v>
      </c>
      <c r="AJ28" s="45">
        <f t="shared" si="7"/>
        <v>1159</v>
      </c>
      <c r="AK28" s="48">
        <f>AJ27/V28</f>
        <v>229.39284278246882</v>
      </c>
      <c r="AL28" s="151">
        <v>0</v>
      </c>
      <c r="AM28" s="151">
        <v>1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74</v>
      </c>
      <c r="H29" s="150">
        <f t="shared" si="0"/>
        <v>52.112676056338032</v>
      </c>
      <c r="I29" s="150">
        <v>74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99049331</v>
      </c>
      <c r="T29" s="45">
        <f t="shared" si="4"/>
        <v>5296</v>
      </c>
      <c r="U29" s="46">
        <f t="shared" si="5"/>
        <v>127.104</v>
      </c>
      <c r="V29" s="46">
        <f t="shared" si="6"/>
        <v>5.2960000000000003</v>
      </c>
      <c r="W29" s="96">
        <v>2.6</v>
      </c>
      <c r="X29" s="96">
        <f t="shared" si="1"/>
        <v>2.6</v>
      </c>
      <c r="Y29" s="97" t="s">
        <v>171</v>
      </c>
      <c r="Z29" s="154">
        <v>0</v>
      </c>
      <c r="AA29" s="154">
        <v>1016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16807482</v>
      </c>
      <c r="AJ29" s="45">
        <f t="shared" si="7"/>
        <v>1191</v>
      </c>
      <c r="AK29" s="48">
        <f>AJ28/V29</f>
        <v>218.84441087613291</v>
      </c>
      <c r="AL29" s="151">
        <v>0</v>
      </c>
      <c r="AM29" s="151">
        <v>1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1.03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2</v>
      </c>
      <c r="G30" s="118">
        <v>74</v>
      </c>
      <c r="H30" s="150">
        <f t="shared" si="0"/>
        <v>52.112676056338032</v>
      </c>
      <c r="I30" s="150">
        <v>74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99054741</v>
      </c>
      <c r="T30" s="45">
        <f t="shared" si="4"/>
        <v>5410</v>
      </c>
      <c r="U30" s="46">
        <f t="shared" si="5"/>
        <v>129.84</v>
      </c>
      <c r="V30" s="46">
        <f t="shared" si="6"/>
        <v>5.41</v>
      </c>
      <c r="W30" s="96">
        <v>2.2999999999999998</v>
      </c>
      <c r="X30" s="96">
        <f t="shared" si="1"/>
        <v>2.2999999999999998</v>
      </c>
      <c r="Y30" s="97" t="s">
        <v>171</v>
      </c>
      <c r="Z30" s="154">
        <v>0</v>
      </c>
      <c r="AA30" s="154">
        <v>1016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16808619</v>
      </c>
      <c r="AJ30" s="45">
        <f t="shared" si="7"/>
        <v>1137</v>
      </c>
      <c r="AK30" s="48">
        <f t="shared" si="9"/>
        <v>210.16635859519408</v>
      </c>
      <c r="AL30" s="151">
        <v>0</v>
      </c>
      <c r="AM30" s="151">
        <v>1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74</v>
      </c>
      <c r="H31" s="150">
        <f t="shared" si="0"/>
        <v>52.112676056338032</v>
      </c>
      <c r="I31" s="150">
        <v>73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99059681</v>
      </c>
      <c r="T31" s="45">
        <f t="shared" si="4"/>
        <v>4940</v>
      </c>
      <c r="U31" s="46">
        <f t="shared" si="5"/>
        <v>118.56</v>
      </c>
      <c r="V31" s="46">
        <f t="shared" si="6"/>
        <v>4.9400000000000004</v>
      </c>
      <c r="W31" s="96">
        <v>2</v>
      </c>
      <c r="X31" s="96">
        <f t="shared" si="1"/>
        <v>2</v>
      </c>
      <c r="Y31" s="97" t="s">
        <v>171</v>
      </c>
      <c r="Z31" s="154">
        <v>0</v>
      </c>
      <c r="AA31" s="154">
        <v>1016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16809701</v>
      </c>
      <c r="AJ31" s="45">
        <f t="shared" si="7"/>
        <v>1082</v>
      </c>
      <c r="AK31" s="48">
        <f t="shared" si="9"/>
        <v>219.02834008097165</v>
      </c>
      <c r="AL31" s="151">
        <v>0</v>
      </c>
      <c r="AM31" s="151">
        <v>1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1</v>
      </c>
      <c r="G32" s="118">
        <v>71</v>
      </c>
      <c r="H32" s="150">
        <f t="shared" si="0"/>
        <v>50</v>
      </c>
      <c r="I32" s="150">
        <v>73</v>
      </c>
      <c r="J32" s="41" t="s">
        <v>88</v>
      </c>
      <c r="K32" s="41">
        <f t="shared" si="3"/>
        <v>46.478873239436624</v>
      </c>
      <c r="L32" s="42">
        <f t="shared" si="13"/>
        <v>47.887323943661976</v>
      </c>
      <c r="M32" s="41">
        <f t="shared" si="12"/>
        <v>52.112676056338032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99065586</v>
      </c>
      <c r="T32" s="45">
        <f t="shared" si="4"/>
        <v>5905</v>
      </c>
      <c r="U32" s="46">
        <f t="shared" si="5"/>
        <v>141.72</v>
      </c>
      <c r="V32" s="46">
        <f t="shared" si="6"/>
        <v>5.9050000000000002</v>
      </c>
      <c r="W32" s="96">
        <v>1.8</v>
      </c>
      <c r="X32" s="96">
        <f t="shared" si="1"/>
        <v>1.8</v>
      </c>
      <c r="Y32" s="97" t="s">
        <v>140</v>
      </c>
      <c r="Z32" s="154">
        <v>0</v>
      </c>
      <c r="AA32" s="154">
        <v>0</v>
      </c>
      <c r="AB32" s="154">
        <v>1178</v>
      </c>
      <c r="AC32" s="154">
        <v>0</v>
      </c>
      <c r="AD32" s="154">
        <v>1178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16810900</v>
      </c>
      <c r="AJ32" s="45">
        <f t="shared" si="7"/>
        <v>1199</v>
      </c>
      <c r="AK32" s="48">
        <f t="shared" si="9"/>
        <v>203.04826418289585</v>
      </c>
      <c r="AL32" s="151">
        <v>0</v>
      </c>
      <c r="AM32" s="151">
        <v>0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2</v>
      </c>
      <c r="G33" s="118">
        <v>74</v>
      </c>
      <c r="H33" s="150">
        <f t="shared" si="0"/>
        <v>52.112676056338032</v>
      </c>
      <c r="I33" s="150">
        <v>73</v>
      </c>
      <c r="J33" s="41" t="s">
        <v>88</v>
      </c>
      <c r="K33" s="41">
        <f t="shared" si="3"/>
        <v>48.591549295774648</v>
      </c>
      <c r="L33" s="42">
        <f t="shared" si="13"/>
        <v>50</v>
      </c>
      <c r="M33" s="41">
        <f t="shared" si="12"/>
        <v>54.225352112676056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99070820</v>
      </c>
      <c r="T33" s="45">
        <f t="shared" si="4"/>
        <v>5234</v>
      </c>
      <c r="U33" s="46">
        <f t="shared" si="5"/>
        <v>125.616</v>
      </c>
      <c r="V33" s="46">
        <f t="shared" si="6"/>
        <v>5.234</v>
      </c>
      <c r="W33" s="96">
        <v>1.8</v>
      </c>
      <c r="X33" s="96">
        <f t="shared" si="1"/>
        <v>1.8</v>
      </c>
      <c r="Y33" s="97" t="s">
        <v>140</v>
      </c>
      <c r="Z33" s="154">
        <v>0</v>
      </c>
      <c r="AA33" s="154">
        <v>0</v>
      </c>
      <c r="AB33" s="154">
        <v>1187</v>
      </c>
      <c r="AC33" s="154">
        <v>0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16811958</v>
      </c>
      <c r="AJ33" s="45">
        <f t="shared" si="7"/>
        <v>1058</v>
      </c>
      <c r="AK33" s="48">
        <f t="shared" si="9"/>
        <v>202.13985479556743</v>
      </c>
      <c r="AL33" s="151">
        <v>0</v>
      </c>
      <c r="AM33" s="151">
        <v>0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0.96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2</v>
      </c>
      <c r="G34" s="118">
        <v>68</v>
      </c>
      <c r="H34" s="150">
        <f t="shared" si="0"/>
        <v>47.887323943661976</v>
      </c>
      <c r="I34" s="150">
        <v>67</v>
      </c>
      <c r="J34" s="41" t="s">
        <v>88</v>
      </c>
      <c r="K34" s="41">
        <f>L34-(2/1.42)</f>
        <v>42.95774647887324</v>
      </c>
      <c r="L34" s="42">
        <f>(G34-5)/1.42</f>
        <v>44.366197183098592</v>
      </c>
      <c r="M34" s="41">
        <f t="shared" si="12"/>
        <v>48.591549295774648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99076010</v>
      </c>
      <c r="T34" s="45">
        <f t="shared" si="4"/>
        <v>5190</v>
      </c>
      <c r="U34" s="46">
        <f t="shared" si="5"/>
        <v>124.56</v>
      </c>
      <c r="V34" s="46">
        <f t="shared" si="6"/>
        <v>5.19</v>
      </c>
      <c r="W34" s="96">
        <v>2.2000000000000002</v>
      </c>
      <c r="X34" s="96">
        <f t="shared" si="1"/>
        <v>2.2000000000000002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16813005</v>
      </c>
      <c r="AJ34" s="45">
        <f t="shared" si="7"/>
        <v>1047</v>
      </c>
      <c r="AK34" s="48">
        <f t="shared" si="9"/>
        <v>201.73410404624275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71</v>
      </c>
      <c r="H35" s="150">
        <f t="shared" si="0"/>
        <v>50</v>
      </c>
      <c r="I35" s="150">
        <v>70</v>
      </c>
      <c r="J35" s="41" t="s">
        <v>88</v>
      </c>
      <c r="K35" s="41">
        <f t="shared" si="3"/>
        <v>45.070422535211272</v>
      </c>
      <c r="L35" s="42">
        <f>(G35-5)/1.42</f>
        <v>46.478873239436624</v>
      </c>
      <c r="M35" s="41">
        <f t="shared" si="12"/>
        <v>50.70422535211268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99080232</v>
      </c>
      <c r="T35" s="45">
        <f t="shared" si="4"/>
        <v>4222</v>
      </c>
      <c r="U35" s="46">
        <f t="shared" si="5"/>
        <v>101.328</v>
      </c>
      <c r="V35" s="46">
        <f t="shared" si="6"/>
        <v>4.2220000000000004</v>
      </c>
      <c r="W35" s="96">
        <v>4.4000000000000004</v>
      </c>
      <c r="X35" s="96">
        <f t="shared" si="1"/>
        <v>4.4000000000000004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0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16814101</v>
      </c>
      <c r="AJ35" s="45">
        <f t="shared" si="7"/>
        <v>1096</v>
      </c>
      <c r="AK35" s="48">
        <f t="shared" si="9"/>
        <v>259.59261013737563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113913</v>
      </c>
      <c r="U36" s="46">
        <f t="shared" si="5"/>
        <v>2733.9119999999998</v>
      </c>
      <c r="V36" s="46">
        <f t="shared" si="6"/>
        <v>113.913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27464</v>
      </c>
      <c r="AK36" s="61">
        <f>$AJ$36/$V36</f>
        <v>241.09627522758598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0.99333333333333329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141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247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154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180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248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249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209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AF12:AH35 T12:V35 H12:I35 E12:F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5:W5" name="Range1_16_1_1_1_1_1_1_2_2_2_2_2_2_2_2_2_2_2_2_2_2_2_2_2_2_2_2_2_2_2_1_2_2_2_2_2_2_2_2_2_2_3_2_2_2_2_2_2_2_2_2_2_1_1_1_1_2_2_1_1_1_1_1_1_1_1_1_1_3_1_3_2_1_1_1_1_1_2_1_1_1_1_1_2_1"/>
    <protectedRange sqref="R4:W4" name="Range1_16_1_1_1_1_1_1_2_2_2_2_2_2_2_2_2_2_2_2_2_2_2_2_2_2_2_2_2_2_2_1_2_2_2_2_2_2_2_2_2_2_3_2_2_2_2_2_2_2_2_2_2_1_1_1_1_2_2_1_1_1_1_1_1_1_1_1_1_1_1_1_1_3_1_2_1_1_1_1_1"/>
    <protectedRange sqref="R3:W3" name="Range1_16_1_1_1_1_1_1_2_2_2_2_2_2_2_2_2_2_2_2_2_2_2_2_2_2_2_2_2_2_2_1_2_2_2_2_2_2_2_2_2_2_3_2_2_2_2_2_2_2_2_2_2_1_1_1_1_2_2_1_1_1_1_1_1_1_1_1_1_1_1_1_1_3_1_2_1_1_1_1_1_1_2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176" priority="5" operator="containsText" text="N/A">
      <formula>NOT(ISERROR(SEARCH("N/A",Z12)))</formula>
    </cfRule>
    <cfRule type="cellIs" dxfId="175" priority="17" operator="equal">
      <formula>0</formula>
    </cfRule>
  </conditionalFormatting>
  <conditionalFormatting sqref="Z12:AG35">
    <cfRule type="cellIs" dxfId="174" priority="16" operator="greaterThanOrEqual">
      <formula>1185</formula>
    </cfRule>
  </conditionalFormatting>
  <conditionalFormatting sqref="Z12:AG35">
    <cfRule type="cellIs" dxfId="173" priority="15" operator="between">
      <formula>0.1</formula>
      <formula>1184</formula>
    </cfRule>
  </conditionalFormatting>
  <conditionalFormatting sqref="Z8:Z9 AT12:AT35 AL36:AQ36 AL12:AR35">
    <cfRule type="cellIs" dxfId="172" priority="14" operator="equal">
      <formula>0</formula>
    </cfRule>
  </conditionalFormatting>
  <conditionalFormatting sqref="Z8:Z9 AT12:AT35 AL36:AQ36 AL12:AR35">
    <cfRule type="cellIs" dxfId="171" priority="13" operator="greaterThan">
      <formula>1179</formula>
    </cfRule>
  </conditionalFormatting>
  <conditionalFormatting sqref="Z8:Z9 AT12:AT35 AL36:AQ36 AL12:AR35">
    <cfRule type="cellIs" dxfId="170" priority="12" operator="greaterThan">
      <formula>99</formula>
    </cfRule>
  </conditionalFormatting>
  <conditionalFormatting sqref="Z8:Z9 AT12:AT35 AL36:AQ36 AL12:AR35">
    <cfRule type="cellIs" dxfId="169" priority="11" operator="greaterThan">
      <formula>0.99</formula>
    </cfRule>
  </conditionalFormatting>
  <conditionalFormatting sqref="AD8:AD9">
    <cfRule type="cellIs" dxfId="168" priority="10" operator="equal">
      <formula>0</formula>
    </cfRule>
  </conditionalFormatting>
  <conditionalFormatting sqref="AD8:AD9">
    <cfRule type="cellIs" dxfId="167" priority="9" operator="greaterThan">
      <formula>1179</formula>
    </cfRule>
  </conditionalFormatting>
  <conditionalFormatting sqref="AD8:AD9">
    <cfRule type="cellIs" dxfId="166" priority="8" operator="greaterThan">
      <formula>99</formula>
    </cfRule>
  </conditionalFormatting>
  <conditionalFormatting sqref="AD8:AD9">
    <cfRule type="cellIs" dxfId="165" priority="7" operator="greaterThan">
      <formula>0.99</formula>
    </cfRule>
  </conditionalFormatting>
  <conditionalFormatting sqref="AK12:AK35">
    <cfRule type="cellIs" dxfId="164" priority="6" operator="greaterThan">
      <formula>$AK$8</formula>
    </cfRule>
  </conditionalFormatting>
  <conditionalFormatting sqref="AS12:AS35">
    <cfRule type="containsText" dxfId="163" priority="1" operator="containsText" text="N/A">
      <formula>NOT(ISERROR(SEARCH("N/A",AS12)))</formula>
    </cfRule>
    <cfRule type="cellIs" dxfId="162" priority="4" operator="equal">
      <formula>0</formula>
    </cfRule>
  </conditionalFormatting>
  <conditionalFormatting sqref="AS12:AS35">
    <cfRule type="cellIs" dxfId="161" priority="3" operator="greaterThanOrEqual">
      <formula>1185</formula>
    </cfRule>
  </conditionalFormatting>
  <conditionalFormatting sqref="AS12:AS35">
    <cfRule type="cellIs" dxfId="160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zoomScaleNormal="100" workbookViewId="0">
      <selection activeCell="R3" sqref="R3:W3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147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135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43274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26875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22'!S35</f>
        <v>99080232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22'!AI35</f>
        <v>16814101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71</v>
      </c>
      <c r="H12" s="150">
        <f t="shared" ref="H12:H35" si="0">G12/1.42</f>
        <v>50</v>
      </c>
      <c r="I12" s="150">
        <v>70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99084746</v>
      </c>
      <c r="T12" s="45">
        <f>IF(ISBLANK(S12),"-",S12-S11)</f>
        <v>4514</v>
      </c>
      <c r="U12" s="46">
        <f>T12*24/1000</f>
        <v>108.336</v>
      </c>
      <c r="V12" s="46">
        <f>T12/1000</f>
        <v>4.5140000000000002</v>
      </c>
      <c r="W12" s="96">
        <v>6.2</v>
      </c>
      <c r="X12" s="96">
        <f t="shared" ref="X12:X35" si="1">W12</f>
        <v>6.2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16815297</v>
      </c>
      <c r="AJ12" s="45">
        <f>IF(ISBLANK(AI12),"-",AI12-AI11)</f>
        <v>1196</v>
      </c>
      <c r="AK12" s="48">
        <f>AJ12/V12</f>
        <v>264.95347806823213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69</v>
      </c>
      <c r="H13" s="150">
        <f t="shared" si="0"/>
        <v>48.591549295774648</v>
      </c>
      <c r="I13" s="150">
        <v>69</v>
      </c>
      <c r="J13" s="41" t="s">
        <v>88</v>
      </c>
      <c r="K13" s="41">
        <f t="shared" ref="K13:K35" si="3">L13-(2/1.42)</f>
        <v>43.661971830985919</v>
      </c>
      <c r="L13" s="42">
        <f>(G13-5)/1.42</f>
        <v>45.070422535211272</v>
      </c>
      <c r="M13" s="41">
        <f>L13+(6/1.42)</f>
        <v>49.295774647887328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99089193</v>
      </c>
      <c r="T13" s="45">
        <f t="shared" ref="T13:T35" si="4">IF(ISBLANK(S13),"-",S13-S12)</f>
        <v>4447</v>
      </c>
      <c r="U13" s="46">
        <f t="shared" ref="U13:U36" si="5">T13*24/1000</f>
        <v>106.72799999999999</v>
      </c>
      <c r="V13" s="46">
        <f t="shared" ref="V13:V36" si="6">T13/1000</f>
        <v>4.4470000000000001</v>
      </c>
      <c r="W13" s="96">
        <v>7.8</v>
      </c>
      <c r="X13" s="96">
        <f t="shared" si="1"/>
        <v>7.8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16816448</v>
      </c>
      <c r="AJ13" s="45">
        <f t="shared" ref="AJ13:AJ35" si="7">IF(ISBLANK(AI13),"-",AI13-AI12)</f>
        <v>1151</v>
      </c>
      <c r="AK13" s="48">
        <f>AJ13/V13</f>
        <v>258.82617494940411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1.04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70</v>
      </c>
      <c r="H14" s="150">
        <f t="shared" si="0"/>
        <v>49.295774647887328</v>
      </c>
      <c r="I14" s="150">
        <v>70</v>
      </c>
      <c r="J14" s="41" t="s">
        <v>88</v>
      </c>
      <c r="K14" s="41">
        <f t="shared" si="3"/>
        <v>44.366197183098592</v>
      </c>
      <c r="L14" s="42">
        <f>(G14-5)/1.42</f>
        <v>45.774647887323944</v>
      </c>
      <c r="M14" s="41">
        <f>L14+(6/1.42)</f>
        <v>50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99093539</v>
      </c>
      <c r="T14" s="45">
        <f>IF(ISBLANK(S14),"-",S14-S13)</f>
        <v>4346</v>
      </c>
      <c r="U14" s="46">
        <f t="shared" si="5"/>
        <v>104.304</v>
      </c>
      <c r="V14" s="46">
        <f t="shared" si="6"/>
        <v>4.3460000000000001</v>
      </c>
      <c r="W14" s="96">
        <v>9.5</v>
      </c>
      <c r="X14" s="96">
        <f t="shared" si="1"/>
        <v>9.5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16817578</v>
      </c>
      <c r="AJ14" s="45">
        <f t="shared" si="7"/>
        <v>1130</v>
      </c>
      <c r="AK14" s="48">
        <f t="shared" ref="AK14:AK35" si="9">AJ14/V14</f>
        <v>260.00920386562353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70</v>
      </c>
      <c r="H15" s="150">
        <f t="shared" si="0"/>
        <v>49.295774647887328</v>
      </c>
      <c r="I15" s="150">
        <v>70</v>
      </c>
      <c r="J15" s="41" t="s">
        <v>88</v>
      </c>
      <c r="K15" s="41">
        <f t="shared" si="3"/>
        <v>44.366197183098592</v>
      </c>
      <c r="L15" s="42">
        <f>(G15-5)/1.42</f>
        <v>45.774647887323944</v>
      </c>
      <c r="M15" s="41">
        <f>L15+(6/1.42)</f>
        <v>50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99097175</v>
      </c>
      <c r="T15" s="45">
        <f t="shared" si="4"/>
        <v>3636</v>
      </c>
      <c r="U15" s="46">
        <f t="shared" si="5"/>
        <v>87.263999999999996</v>
      </c>
      <c r="V15" s="46">
        <f t="shared" si="6"/>
        <v>3.6360000000000001</v>
      </c>
      <c r="W15" s="96">
        <v>9.5</v>
      </c>
      <c r="X15" s="96">
        <f t="shared" si="1"/>
        <v>9.5</v>
      </c>
      <c r="Y15" s="97" t="s">
        <v>252</v>
      </c>
      <c r="Z15" s="154">
        <v>0</v>
      </c>
      <c r="AA15" s="154">
        <v>0</v>
      </c>
      <c r="AB15" s="154">
        <v>0</v>
      </c>
      <c r="AC15" s="154">
        <v>0</v>
      </c>
      <c r="AD15" s="154">
        <v>1036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16818235</v>
      </c>
      <c r="AJ15" s="45">
        <f t="shared" si="7"/>
        <v>657</v>
      </c>
      <c r="AK15" s="48">
        <f t="shared" si="9"/>
        <v>180.69306930693068</v>
      </c>
      <c r="AL15" s="151">
        <v>0</v>
      </c>
      <c r="AM15" s="151">
        <v>0</v>
      </c>
      <c r="AN15" s="151">
        <v>0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99100876</v>
      </c>
      <c r="T16" s="45">
        <f t="shared" si="4"/>
        <v>3701</v>
      </c>
      <c r="U16" s="46">
        <f t="shared" si="5"/>
        <v>88.823999999999998</v>
      </c>
      <c r="V16" s="46">
        <f t="shared" si="6"/>
        <v>3.7010000000000001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1137</v>
      </c>
      <c r="AC16" s="154">
        <v>0</v>
      </c>
      <c r="AD16" s="154">
        <v>1147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16819148</v>
      </c>
      <c r="AJ16" s="45">
        <f t="shared" si="7"/>
        <v>913</v>
      </c>
      <c r="AK16" s="48">
        <f t="shared" si="9"/>
        <v>246.69008376114564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80</v>
      </c>
      <c r="H17" s="150">
        <f t="shared" si="0"/>
        <v>56.338028169014088</v>
      </c>
      <c r="I17" s="150">
        <v>80</v>
      </c>
      <c r="J17" s="41" t="s">
        <v>88</v>
      </c>
      <c r="K17" s="41">
        <f t="shared" si="3"/>
        <v>54.929577464788736</v>
      </c>
      <c r="L17" s="42">
        <f t="shared" ref="L17:L26" si="10">G17/1.42</f>
        <v>56.338028169014088</v>
      </c>
      <c r="M17" s="41">
        <f>L17+1.42</f>
        <v>57.758028169014089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99104629</v>
      </c>
      <c r="T17" s="45">
        <f t="shared" si="4"/>
        <v>3753</v>
      </c>
      <c r="U17" s="46">
        <f t="shared" si="5"/>
        <v>90.072000000000003</v>
      </c>
      <c r="V17" s="46">
        <f t="shared" si="6"/>
        <v>3.7530000000000001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0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16820148</v>
      </c>
      <c r="AJ17" s="45">
        <f t="shared" si="7"/>
        <v>1000</v>
      </c>
      <c r="AK17" s="48">
        <f t="shared" si="9"/>
        <v>266.4535038635758</v>
      </c>
      <c r="AL17" s="151">
        <v>0</v>
      </c>
      <c r="AM17" s="151">
        <v>0</v>
      </c>
      <c r="AN17" s="151">
        <v>1</v>
      </c>
      <c r="AO17" s="151">
        <v>0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1.05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77</v>
      </c>
      <c r="H18" s="150">
        <f t="shared" si="0"/>
        <v>54.225352112676056</v>
      </c>
      <c r="I18" s="150">
        <v>77</v>
      </c>
      <c r="J18" s="41" t="s">
        <v>88</v>
      </c>
      <c r="K18" s="41">
        <f t="shared" si="3"/>
        <v>52.816901408450704</v>
      </c>
      <c r="L18" s="42">
        <f t="shared" si="10"/>
        <v>54.225352112676056</v>
      </c>
      <c r="M18" s="41">
        <f>L18+1.42</f>
        <v>55.645352112676058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99109572</v>
      </c>
      <c r="T18" s="45">
        <f t="shared" si="4"/>
        <v>4943</v>
      </c>
      <c r="U18" s="46">
        <f t="shared" si="5"/>
        <v>118.63200000000001</v>
      </c>
      <c r="V18" s="46">
        <f t="shared" si="6"/>
        <v>4.9429999999999996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1187</v>
      </c>
      <c r="AC18" s="154">
        <v>0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16821328</v>
      </c>
      <c r="AJ18" s="45">
        <f t="shared" si="7"/>
        <v>1180</v>
      </c>
      <c r="AK18" s="48">
        <f t="shared" si="9"/>
        <v>238.72142423629376</v>
      </c>
      <c r="AL18" s="151">
        <v>0</v>
      </c>
      <c r="AM18" s="151">
        <v>0</v>
      </c>
      <c r="AN18" s="151">
        <v>1</v>
      </c>
      <c r="AO18" s="151">
        <v>0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8</v>
      </c>
      <c r="G19" s="118">
        <v>77</v>
      </c>
      <c r="H19" s="150">
        <f t="shared" si="0"/>
        <v>54.225352112676056</v>
      </c>
      <c r="I19" s="150">
        <v>77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99114218</v>
      </c>
      <c r="T19" s="45">
        <f t="shared" si="4"/>
        <v>4646</v>
      </c>
      <c r="U19" s="46">
        <f>T19*24/1000</f>
        <v>111.504</v>
      </c>
      <c r="V19" s="46">
        <f t="shared" si="6"/>
        <v>4.6459999999999999</v>
      </c>
      <c r="W19" s="96">
        <v>9.1</v>
      </c>
      <c r="X19" s="96">
        <f t="shared" si="1"/>
        <v>9.1</v>
      </c>
      <c r="Y19" s="97" t="s">
        <v>171</v>
      </c>
      <c r="Z19" s="154">
        <v>1017</v>
      </c>
      <c r="AA19" s="154">
        <v>0</v>
      </c>
      <c r="AB19" s="154">
        <v>1187</v>
      </c>
      <c r="AC19" s="154">
        <v>0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16822478</v>
      </c>
      <c r="AJ19" s="45">
        <f t="shared" si="7"/>
        <v>1150</v>
      </c>
      <c r="AK19" s="48">
        <f t="shared" si="9"/>
        <v>247.52475247524754</v>
      </c>
      <c r="AL19" s="151">
        <v>1</v>
      </c>
      <c r="AM19" s="151">
        <v>0</v>
      </c>
      <c r="AN19" s="151">
        <v>1</v>
      </c>
      <c r="AO19" s="151">
        <v>0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77</v>
      </c>
      <c r="H20" s="150">
        <f t="shared" si="0"/>
        <v>54.225352112676056</v>
      </c>
      <c r="I20" s="150">
        <v>76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99118905</v>
      </c>
      <c r="T20" s="45">
        <f t="shared" si="4"/>
        <v>4687</v>
      </c>
      <c r="U20" s="46">
        <f t="shared" si="5"/>
        <v>112.488</v>
      </c>
      <c r="V20" s="46">
        <f t="shared" si="6"/>
        <v>4.6870000000000003</v>
      </c>
      <c r="W20" s="96">
        <v>8.4</v>
      </c>
      <c r="X20" s="96">
        <f t="shared" si="1"/>
        <v>8.4</v>
      </c>
      <c r="Y20" s="97" t="s">
        <v>171</v>
      </c>
      <c r="Z20" s="154">
        <v>1099</v>
      </c>
      <c r="AA20" s="154">
        <v>0</v>
      </c>
      <c r="AB20" s="154">
        <v>1187</v>
      </c>
      <c r="AC20" s="154">
        <v>0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16823709</v>
      </c>
      <c r="AJ20" s="45">
        <f t="shared" si="7"/>
        <v>1231</v>
      </c>
      <c r="AK20" s="48">
        <f t="shared" si="9"/>
        <v>262.64134841049713</v>
      </c>
      <c r="AL20" s="151">
        <v>1</v>
      </c>
      <c r="AM20" s="151">
        <v>0</v>
      </c>
      <c r="AN20" s="151">
        <v>1</v>
      </c>
      <c r="AO20" s="151">
        <v>0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99122814</v>
      </c>
      <c r="T21" s="45">
        <f t="shared" si="4"/>
        <v>3909</v>
      </c>
      <c r="U21" s="46">
        <f t="shared" si="5"/>
        <v>93.816000000000003</v>
      </c>
      <c r="V21" s="46">
        <f t="shared" si="6"/>
        <v>3.9089999999999998</v>
      </c>
      <c r="W21" s="96">
        <v>7.6</v>
      </c>
      <c r="X21" s="96">
        <f t="shared" si="1"/>
        <v>7.6</v>
      </c>
      <c r="Y21" s="97" t="s">
        <v>171</v>
      </c>
      <c r="Z21" s="154">
        <v>1098</v>
      </c>
      <c r="AA21" s="154">
        <v>0</v>
      </c>
      <c r="AB21" s="154">
        <v>1187</v>
      </c>
      <c r="AC21" s="154">
        <v>0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16824919</v>
      </c>
      <c r="AJ21" s="45">
        <f t="shared" si="7"/>
        <v>1210</v>
      </c>
      <c r="AK21" s="48">
        <f t="shared" si="9"/>
        <v>309.54208237400871</v>
      </c>
      <c r="AL21" s="151">
        <v>1</v>
      </c>
      <c r="AM21" s="151">
        <v>0</v>
      </c>
      <c r="AN21" s="151">
        <v>1</v>
      </c>
      <c r="AO21" s="151">
        <v>0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0.97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75</v>
      </c>
      <c r="H22" s="150">
        <f t="shared" si="0"/>
        <v>52.816901408450704</v>
      </c>
      <c r="I22" s="150">
        <v>74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99126634</v>
      </c>
      <c r="T22" s="45">
        <f t="shared" si="4"/>
        <v>3820</v>
      </c>
      <c r="U22" s="46">
        <f t="shared" si="5"/>
        <v>91.68</v>
      </c>
      <c r="V22" s="46">
        <f t="shared" si="6"/>
        <v>3.82</v>
      </c>
      <c r="W22" s="96">
        <v>6.8</v>
      </c>
      <c r="X22" s="96">
        <f>W22</f>
        <v>6.8</v>
      </c>
      <c r="Y22" s="97" t="s">
        <v>171</v>
      </c>
      <c r="Z22" s="154">
        <v>1068</v>
      </c>
      <c r="AA22" s="154">
        <v>0</v>
      </c>
      <c r="AB22" s="154">
        <v>1187</v>
      </c>
      <c r="AC22" s="154">
        <v>0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16826139</v>
      </c>
      <c r="AJ22" s="45">
        <f t="shared" si="7"/>
        <v>1220</v>
      </c>
      <c r="AK22" s="48">
        <f t="shared" si="9"/>
        <v>319.37172774869111</v>
      </c>
      <c r="AL22" s="151">
        <v>1</v>
      </c>
      <c r="AM22" s="151">
        <v>0</v>
      </c>
      <c r="AN22" s="151">
        <v>1</v>
      </c>
      <c r="AO22" s="151">
        <v>0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4</v>
      </c>
      <c r="G23" s="118">
        <v>74</v>
      </c>
      <c r="H23" s="150">
        <f t="shared" si="0"/>
        <v>52.112676056338032</v>
      </c>
      <c r="I23" s="150">
        <v>73</v>
      </c>
      <c r="J23" s="41" t="s">
        <v>88</v>
      </c>
      <c r="K23" s="41">
        <f t="shared" si="3"/>
        <v>50.70422535211268</v>
      </c>
      <c r="L23" s="42">
        <f t="shared" si="10"/>
        <v>52.112676056338032</v>
      </c>
      <c r="M23" s="41">
        <f t="shared" si="11"/>
        <v>53.532676056338033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99130379</v>
      </c>
      <c r="T23" s="45">
        <f t="shared" si="4"/>
        <v>3745</v>
      </c>
      <c r="U23" s="46">
        <f>T23*24/1000</f>
        <v>89.88</v>
      </c>
      <c r="V23" s="46">
        <f t="shared" si="6"/>
        <v>3.7450000000000001</v>
      </c>
      <c r="W23" s="96">
        <v>5.9</v>
      </c>
      <c r="X23" s="96">
        <f t="shared" si="1"/>
        <v>5.9</v>
      </c>
      <c r="Y23" s="97" t="s">
        <v>171</v>
      </c>
      <c r="Z23" s="154">
        <v>1118</v>
      </c>
      <c r="AA23" s="154">
        <v>0</v>
      </c>
      <c r="AB23" s="154">
        <v>1187</v>
      </c>
      <c r="AC23" s="154">
        <v>0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16827351</v>
      </c>
      <c r="AJ23" s="45">
        <f t="shared" si="7"/>
        <v>1212</v>
      </c>
      <c r="AK23" s="48">
        <f t="shared" si="9"/>
        <v>323.63150867823765</v>
      </c>
      <c r="AL23" s="151">
        <v>1</v>
      </c>
      <c r="AM23" s="151">
        <v>0</v>
      </c>
      <c r="AN23" s="151">
        <v>1</v>
      </c>
      <c r="AO23" s="151">
        <v>0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3</v>
      </c>
      <c r="G24" s="118">
        <v>68</v>
      </c>
      <c r="H24" s="150">
        <f t="shared" si="0"/>
        <v>47.887323943661976</v>
      </c>
      <c r="I24" s="150">
        <v>66</v>
      </c>
      <c r="J24" s="41" t="s">
        <v>88</v>
      </c>
      <c r="K24" s="41">
        <f t="shared" si="3"/>
        <v>46.478873239436624</v>
      </c>
      <c r="L24" s="42">
        <f t="shared" si="10"/>
        <v>47.887323943661976</v>
      </c>
      <c r="M24" s="41">
        <f>L24+(6/1.42)</f>
        <v>52.112676056338032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99133770</v>
      </c>
      <c r="T24" s="45">
        <f t="shared" si="4"/>
        <v>3391</v>
      </c>
      <c r="U24" s="46">
        <f>T24*24/1000</f>
        <v>81.384</v>
      </c>
      <c r="V24" s="46">
        <f t="shared" si="6"/>
        <v>3.391</v>
      </c>
      <c r="W24" s="96">
        <v>5.0999999999999996</v>
      </c>
      <c r="X24" s="96">
        <f t="shared" si="1"/>
        <v>5.0999999999999996</v>
      </c>
      <c r="Y24" s="97" t="s">
        <v>171</v>
      </c>
      <c r="Z24" s="154">
        <v>1048</v>
      </c>
      <c r="AA24" s="154">
        <v>0</v>
      </c>
      <c r="AB24" s="154">
        <v>1187</v>
      </c>
      <c r="AC24" s="154">
        <v>0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16828529</v>
      </c>
      <c r="AJ24" s="45">
        <f t="shared" si="7"/>
        <v>1178</v>
      </c>
      <c r="AK24" s="48">
        <f t="shared" si="9"/>
        <v>347.39015039811267</v>
      </c>
      <c r="AL24" s="151">
        <v>1</v>
      </c>
      <c r="AM24" s="151">
        <v>0</v>
      </c>
      <c r="AN24" s="151">
        <v>1</v>
      </c>
      <c r="AO24" s="151">
        <v>0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2</v>
      </c>
      <c r="G25" s="118">
        <v>68</v>
      </c>
      <c r="H25" s="150">
        <f t="shared" si="0"/>
        <v>47.887323943661976</v>
      </c>
      <c r="I25" s="150">
        <v>64</v>
      </c>
      <c r="J25" s="41" t="s">
        <v>88</v>
      </c>
      <c r="K25" s="41">
        <f t="shared" si="3"/>
        <v>46.478873239436624</v>
      </c>
      <c r="L25" s="42">
        <f t="shared" si="10"/>
        <v>47.887323943661976</v>
      </c>
      <c r="M25" s="41">
        <f t="shared" ref="M25:M35" si="12">L25+(6/1.42)</f>
        <v>52.112676056338032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99137756</v>
      </c>
      <c r="T25" s="45">
        <f t="shared" si="4"/>
        <v>3986</v>
      </c>
      <c r="U25" s="46">
        <f t="shared" si="5"/>
        <v>95.664000000000001</v>
      </c>
      <c r="V25" s="46">
        <f t="shared" si="6"/>
        <v>3.9860000000000002</v>
      </c>
      <c r="W25" s="96">
        <v>4.2</v>
      </c>
      <c r="X25" s="96">
        <f t="shared" si="1"/>
        <v>4.2</v>
      </c>
      <c r="Y25" s="97" t="s">
        <v>171</v>
      </c>
      <c r="Z25" s="154">
        <v>1045</v>
      </c>
      <c r="AA25" s="154">
        <v>0</v>
      </c>
      <c r="AB25" s="154">
        <v>1186</v>
      </c>
      <c r="AC25" s="154">
        <v>0</v>
      </c>
      <c r="AD25" s="154">
        <v>1186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16829698</v>
      </c>
      <c r="AJ25" s="45">
        <f t="shared" si="7"/>
        <v>1169</v>
      </c>
      <c r="AK25" s="48">
        <f t="shared" si="9"/>
        <v>293.27646763672851</v>
      </c>
      <c r="AL25" s="151">
        <v>1</v>
      </c>
      <c r="AM25" s="151">
        <v>0</v>
      </c>
      <c r="AN25" s="151">
        <v>1</v>
      </c>
      <c r="AO25" s="151">
        <v>0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1.03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1</v>
      </c>
      <c r="G26" s="118">
        <v>68</v>
      </c>
      <c r="H26" s="150">
        <f t="shared" si="0"/>
        <v>47.887323943661976</v>
      </c>
      <c r="I26" s="150">
        <v>65</v>
      </c>
      <c r="J26" s="41" t="s">
        <v>88</v>
      </c>
      <c r="K26" s="41">
        <f t="shared" si="3"/>
        <v>46.478873239436624</v>
      </c>
      <c r="L26" s="42">
        <f t="shared" si="10"/>
        <v>47.887323943661976</v>
      </c>
      <c r="M26" s="41">
        <f t="shared" si="12"/>
        <v>52.112676056338032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99141674</v>
      </c>
      <c r="T26" s="45">
        <f t="shared" si="4"/>
        <v>3918</v>
      </c>
      <c r="U26" s="46">
        <f t="shared" si="5"/>
        <v>94.031999999999996</v>
      </c>
      <c r="V26" s="46">
        <f t="shared" si="6"/>
        <v>3.9180000000000001</v>
      </c>
      <c r="W26" s="96">
        <v>3.3</v>
      </c>
      <c r="X26" s="96">
        <f t="shared" si="1"/>
        <v>3.3</v>
      </c>
      <c r="Y26" s="97" t="s">
        <v>171</v>
      </c>
      <c r="Z26" s="154">
        <v>1016</v>
      </c>
      <c r="AA26" s="154">
        <v>0</v>
      </c>
      <c r="AB26" s="154">
        <v>1187</v>
      </c>
      <c r="AC26" s="154">
        <v>0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16830833</v>
      </c>
      <c r="AJ26" s="45">
        <f t="shared" si="7"/>
        <v>1135</v>
      </c>
      <c r="AK26" s="48">
        <f t="shared" si="9"/>
        <v>289.68861664114343</v>
      </c>
      <c r="AL26" s="151">
        <v>1</v>
      </c>
      <c r="AM26" s="151">
        <v>0</v>
      </c>
      <c r="AN26" s="151">
        <v>1</v>
      </c>
      <c r="AO26" s="151">
        <v>0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2</v>
      </c>
      <c r="G27" s="118">
        <v>71</v>
      </c>
      <c r="H27" s="150">
        <f t="shared" si="0"/>
        <v>50</v>
      </c>
      <c r="I27" s="150">
        <v>68</v>
      </c>
      <c r="J27" s="41" t="s">
        <v>88</v>
      </c>
      <c r="K27" s="41">
        <f t="shared" si="3"/>
        <v>46.478873239436624</v>
      </c>
      <c r="L27" s="42">
        <f>(G27-3)/1.42</f>
        <v>47.887323943661976</v>
      </c>
      <c r="M27" s="41">
        <f t="shared" si="12"/>
        <v>52.112676056338032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99145571</v>
      </c>
      <c r="T27" s="45">
        <f t="shared" si="4"/>
        <v>3897</v>
      </c>
      <c r="U27" s="46">
        <f t="shared" si="5"/>
        <v>93.528000000000006</v>
      </c>
      <c r="V27" s="46">
        <f t="shared" si="6"/>
        <v>3.8969999999999998</v>
      </c>
      <c r="W27" s="96">
        <v>2.8</v>
      </c>
      <c r="X27" s="96">
        <f t="shared" si="1"/>
        <v>2.8</v>
      </c>
      <c r="Y27" s="97" t="s">
        <v>171</v>
      </c>
      <c r="Z27" s="154">
        <v>1017</v>
      </c>
      <c r="AA27" s="154">
        <v>0</v>
      </c>
      <c r="AB27" s="154">
        <v>1187</v>
      </c>
      <c r="AC27" s="154">
        <v>0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16831982</v>
      </c>
      <c r="AJ27" s="45">
        <f>IF(ISBLANK(AI27),"-",AI27-AI26)</f>
        <v>1149</v>
      </c>
      <c r="AK27" s="48">
        <f t="shared" si="9"/>
        <v>294.84218629715167</v>
      </c>
      <c r="AL27" s="151">
        <v>1</v>
      </c>
      <c r="AM27" s="151">
        <v>0</v>
      </c>
      <c r="AN27" s="151">
        <v>1</v>
      </c>
      <c r="AO27" s="151">
        <v>0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1</v>
      </c>
      <c r="G28" s="118">
        <v>72</v>
      </c>
      <c r="H28" s="150">
        <f t="shared" si="0"/>
        <v>50.70422535211268</v>
      </c>
      <c r="I28" s="150">
        <v>68</v>
      </c>
      <c r="J28" s="41" t="s">
        <v>88</v>
      </c>
      <c r="K28" s="41">
        <f t="shared" si="3"/>
        <v>47.183098591549296</v>
      </c>
      <c r="L28" s="42">
        <f t="shared" ref="L28:L33" si="13">(G28-3)/1.42</f>
        <v>48.591549295774648</v>
      </c>
      <c r="M28" s="41">
        <f t="shared" si="12"/>
        <v>52.816901408450704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99150295</v>
      </c>
      <c r="T28" s="45">
        <f t="shared" si="4"/>
        <v>4724</v>
      </c>
      <c r="U28" s="46">
        <f t="shared" si="5"/>
        <v>113.376</v>
      </c>
      <c r="V28" s="46">
        <f t="shared" si="6"/>
        <v>4.7240000000000002</v>
      </c>
      <c r="W28" s="96">
        <v>2.4</v>
      </c>
      <c r="X28" s="96">
        <f t="shared" si="1"/>
        <v>2.4</v>
      </c>
      <c r="Y28" s="97" t="s">
        <v>171</v>
      </c>
      <c r="Z28" s="154">
        <v>1005</v>
      </c>
      <c r="AA28" s="154">
        <v>0</v>
      </c>
      <c r="AB28" s="154">
        <v>1187</v>
      </c>
      <c r="AC28" s="154">
        <v>0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16833143</v>
      </c>
      <c r="AJ28" s="45">
        <f t="shared" si="7"/>
        <v>1161</v>
      </c>
      <c r="AK28" s="48">
        <f>AJ27/V28</f>
        <v>243.22607959356478</v>
      </c>
      <c r="AL28" s="151">
        <v>1</v>
      </c>
      <c r="AM28" s="151">
        <v>0</v>
      </c>
      <c r="AN28" s="151">
        <v>1</v>
      </c>
      <c r="AO28" s="151">
        <v>0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0</v>
      </c>
      <c r="G29" s="118">
        <v>73</v>
      </c>
      <c r="H29" s="150">
        <f t="shared" si="0"/>
        <v>51.408450704225352</v>
      </c>
      <c r="I29" s="150">
        <v>70</v>
      </c>
      <c r="J29" s="41" t="s">
        <v>88</v>
      </c>
      <c r="K29" s="41">
        <f t="shared" si="3"/>
        <v>47.887323943661976</v>
      </c>
      <c r="L29" s="42">
        <f t="shared" si="13"/>
        <v>49.295774647887328</v>
      </c>
      <c r="M29" s="41">
        <f t="shared" si="12"/>
        <v>53.521126760563384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99155887</v>
      </c>
      <c r="T29" s="45">
        <f t="shared" si="4"/>
        <v>5592</v>
      </c>
      <c r="U29" s="46">
        <f t="shared" si="5"/>
        <v>134.208</v>
      </c>
      <c r="V29" s="46">
        <f t="shared" si="6"/>
        <v>5.5919999999999996</v>
      </c>
      <c r="W29" s="96">
        <v>2.1</v>
      </c>
      <c r="X29" s="96">
        <f t="shared" si="1"/>
        <v>2.1</v>
      </c>
      <c r="Y29" s="97" t="s">
        <v>171</v>
      </c>
      <c r="Z29" s="154">
        <v>1006</v>
      </c>
      <c r="AA29" s="154">
        <v>0</v>
      </c>
      <c r="AB29" s="154">
        <v>1187</v>
      </c>
      <c r="AC29" s="154">
        <v>0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16834304</v>
      </c>
      <c r="AJ29" s="45">
        <f t="shared" si="7"/>
        <v>1161</v>
      </c>
      <c r="AK29" s="48">
        <f>AJ28/V29</f>
        <v>207.61802575107296</v>
      </c>
      <c r="AL29" s="151">
        <v>1</v>
      </c>
      <c r="AM29" s="151">
        <v>0</v>
      </c>
      <c r="AN29" s="151">
        <v>1</v>
      </c>
      <c r="AO29" s="151">
        <v>0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1.05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-2</v>
      </c>
      <c r="G30" s="118">
        <v>73</v>
      </c>
      <c r="H30" s="150">
        <f t="shared" si="0"/>
        <v>51.408450704225352</v>
      </c>
      <c r="I30" s="150">
        <v>71</v>
      </c>
      <c r="J30" s="41" t="s">
        <v>88</v>
      </c>
      <c r="K30" s="41">
        <f t="shared" si="3"/>
        <v>47.887323943661976</v>
      </c>
      <c r="L30" s="42">
        <f t="shared" si="13"/>
        <v>49.295774647887328</v>
      </c>
      <c r="M30" s="41">
        <f t="shared" si="12"/>
        <v>53.521126760563384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99161596</v>
      </c>
      <c r="T30" s="45">
        <f t="shared" si="4"/>
        <v>5709</v>
      </c>
      <c r="U30" s="46">
        <f t="shared" si="5"/>
        <v>137.01599999999999</v>
      </c>
      <c r="V30" s="46">
        <f t="shared" si="6"/>
        <v>5.7089999999999996</v>
      </c>
      <c r="W30" s="96">
        <v>1.8</v>
      </c>
      <c r="X30" s="96">
        <f t="shared" si="1"/>
        <v>1.8</v>
      </c>
      <c r="Y30" s="97" t="s">
        <v>171</v>
      </c>
      <c r="Z30" s="154">
        <v>1006</v>
      </c>
      <c r="AA30" s="154">
        <v>0</v>
      </c>
      <c r="AB30" s="154">
        <v>1187</v>
      </c>
      <c r="AC30" s="154">
        <v>0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16835441</v>
      </c>
      <c r="AJ30" s="45">
        <f t="shared" si="7"/>
        <v>1137</v>
      </c>
      <c r="AK30" s="48">
        <f t="shared" si="9"/>
        <v>199.15922228060958</v>
      </c>
      <c r="AL30" s="151">
        <v>1</v>
      </c>
      <c r="AM30" s="151">
        <v>0</v>
      </c>
      <c r="AN30" s="151">
        <v>1</v>
      </c>
      <c r="AO30" s="151">
        <v>0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-3</v>
      </c>
      <c r="G31" s="118">
        <v>75</v>
      </c>
      <c r="H31" s="150">
        <f t="shared" si="0"/>
        <v>52.816901408450704</v>
      </c>
      <c r="I31" s="150">
        <v>71</v>
      </c>
      <c r="J31" s="41" t="s">
        <v>88</v>
      </c>
      <c r="K31" s="41">
        <f t="shared" si="3"/>
        <v>49.295774647887328</v>
      </c>
      <c r="L31" s="42">
        <f t="shared" si="13"/>
        <v>50.70422535211268</v>
      </c>
      <c r="M31" s="41">
        <f t="shared" si="12"/>
        <v>54.929577464788736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99167325</v>
      </c>
      <c r="T31" s="45">
        <f t="shared" si="4"/>
        <v>5729</v>
      </c>
      <c r="U31" s="46">
        <f t="shared" si="5"/>
        <v>137.49600000000001</v>
      </c>
      <c r="V31" s="46">
        <f t="shared" si="6"/>
        <v>5.7290000000000001</v>
      </c>
      <c r="W31" s="96">
        <v>1.5</v>
      </c>
      <c r="X31" s="96">
        <f t="shared" si="1"/>
        <v>1.5</v>
      </c>
      <c r="Y31" s="97" t="s">
        <v>171</v>
      </c>
      <c r="Z31" s="154">
        <v>1006</v>
      </c>
      <c r="AA31" s="154">
        <v>0</v>
      </c>
      <c r="AB31" s="154">
        <v>1187</v>
      </c>
      <c r="AC31" s="154">
        <v>0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16836629</v>
      </c>
      <c r="AJ31" s="45">
        <f t="shared" si="7"/>
        <v>1188</v>
      </c>
      <c r="AK31" s="48">
        <f t="shared" si="9"/>
        <v>207.36603246639902</v>
      </c>
      <c r="AL31" s="151">
        <v>1</v>
      </c>
      <c r="AM31" s="151">
        <v>0</v>
      </c>
      <c r="AN31" s="151">
        <v>1</v>
      </c>
      <c r="AO31" s="151">
        <v>0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-2</v>
      </c>
      <c r="G32" s="118">
        <v>74</v>
      </c>
      <c r="H32" s="150">
        <f t="shared" si="0"/>
        <v>52.112676056338032</v>
      </c>
      <c r="I32" s="150">
        <v>71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99172785</v>
      </c>
      <c r="T32" s="45">
        <f t="shared" si="4"/>
        <v>5460</v>
      </c>
      <c r="U32" s="46">
        <f t="shared" si="5"/>
        <v>131.04</v>
      </c>
      <c r="V32" s="46">
        <f t="shared" si="6"/>
        <v>5.46</v>
      </c>
      <c r="W32" s="96">
        <v>1.4</v>
      </c>
      <c r="X32" s="96">
        <f t="shared" si="1"/>
        <v>1.4</v>
      </c>
      <c r="Y32" s="97" t="s">
        <v>140</v>
      </c>
      <c r="Z32" s="154">
        <v>1105</v>
      </c>
      <c r="AA32" s="154">
        <v>0</v>
      </c>
      <c r="AB32" s="154">
        <v>1187</v>
      </c>
      <c r="AC32" s="154">
        <v>0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16837717</v>
      </c>
      <c r="AJ32" s="45">
        <f t="shared" si="7"/>
        <v>1088</v>
      </c>
      <c r="AK32" s="48">
        <f t="shared" si="9"/>
        <v>199.26739926739927</v>
      </c>
      <c r="AL32" s="151">
        <v>1</v>
      </c>
      <c r="AM32" s="151">
        <v>0</v>
      </c>
      <c r="AN32" s="151">
        <v>1</v>
      </c>
      <c r="AO32" s="151">
        <v>0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-1</v>
      </c>
      <c r="G33" s="118">
        <v>74</v>
      </c>
      <c r="H33" s="150">
        <f t="shared" si="0"/>
        <v>52.112676056338032</v>
      </c>
      <c r="I33" s="150">
        <v>73</v>
      </c>
      <c r="J33" s="41" t="s">
        <v>88</v>
      </c>
      <c r="K33" s="41">
        <f t="shared" si="3"/>
        <v>48.591549295774648</v>
      </c>
      <c r="L33" s="42">
        <f t="shared" si="13"/>
        <v>50</v>
      </c>
      <c r="M33" s="41">
        <f t="shared" si="12"/>
        <v>54.225352112676056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99177681</v>
      </c>
      <c r="T33" s="45">
        <f t="shared" si="4"/>
        <v>4896</v>
      </c>
      <c r="U33" s="46">
        <f t="shared" si="5"/>
        <v>117.504</v>
      </c>
      <c r="V33" s="46">
        <f t="shared" si="6"/>
        <v>4.8959999999999999</v>
      </c>
      <c r="W33" s="96">
        <v>1.5</v>
      </c>
      <c r="X33" s="96">
        <f t="shared" si="1"/>
        <v>1.5</v>
      </c>
      <c r="Y33" s="97" t="s">
        <v>140</v>
      </c>
      <c r="Z33" s="154">
        <v>0</v>
      </c>
      <c r="AA33" s="154">
        <v>0</v>
      </c>
      <c r="AB33" s="154">
        <v>1148</v>
      </c>
      <c r="AC33" s="154">
        <v>0</v>
      </c>
      <c r="AD33" s="154">
        <v>1147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16838770</v>
      </c>
      <c r="AJ33" s="45">
        <f t="shared" si="7"/>
        <v>1053</v>
      </c>
      <c r="AK33" s="48">
        <f t="shared" si="9"/>
        <v>215.0735294117647</v>
      </c>
      <c r="AL33" s="151">
        <v>0</v>
      </c>
      <c r="AM33" s="151">
        <v>0</v>
      </c>
      <c r="AN33" s="151">
        <v>1</v>
      </c>
      <c r="AO33" s="151">
        <v>0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0.93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71</v>
      </c>
      <c r="H34" s="150">
        <f t="shared" si="0"/>
        <v>50</v>
      </c>
      <c r="I34" s="150">
        <v>70</v>
      </c>
      <c r="J34" s="41" t="s">
        <v>88</v>
      </c>
      <c r="K34" s="41">
        <f>L34-(2/1.42)</f>
        <v>45.070422535211272</v>
      </c>
      <c r="L34" s="42">
        <f>(G34-5)/1.42</f>
        <v>46.478873239436624</v>
      </c>
      <c r="M34" s="41">
        <f t="shared" si="12"/>
        <v>50.70422535211268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99183015</v>
      </c>
      <c r="T34" s="45">
        <f t="shared" si="4"/>
        <v>5334</v>
      </c>
      <c r="U34" s="46">
        <f t="shared" si="5"/>
        <v>128.01599999999999</v>
      </c>
      <c r="V34" s="46">
        <f t="shared" si="6"/>
        <v>5.3339999999999996</v>
      </c>
      <c r="W34" s="96">
        <v>2.2000000000000002</v>
      </c>
      <c r="X34" s="96">
        <f t="shared" si="1"/>
        <v>2.2000000000000002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0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16839872</v>
      </c>
      <c r="AJ34" s="45">
        <f t="shared" si="7"/>
        <v>1102</v>
      </c>
      <c r="AK34" s="48">
        <f t="shared" si="9"/>
        <v>206.59917510311212</v>
      </c>
      <c r="AL34" s="151">
        <v>0</v>
      </c>
      <c r="AM34" s="151">
        <v>0</v>
      </c>
      <c r="AN34" s="151">
        <v>1</v>
      </c>
      <c r="AO34" s="151">
        <v>0</v>
      </c>
      <c r="AP34" s="151">
        <v>1</v>
      </c>
      <c r="AQ34" s="151">
        <v>1</v>
      </c>
      <c r="AR34" s="151">
        <v>0.3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1</v>
      </c>
      <c r="G35" s="118">
        <v>74</v>
      </c>
      <c r="H35" s="150">
        <f t="shared" si="0"/>
        <v>52.112676056338032</v>
      </c>
      <c r="I35" s="150">
        <v>73</v>
      </c>
      <c r="J35" s="41" t="s">
        <v>88</v>
      </c>
      <c r="K35" s="41">
        <f t="shared" si="3"/>
        <v>47.183098591549296</v>
      </c>
      <c r="L35" s="42">
        <f>(G35-5)/1.42</f>
        <v>48.591549295774648</v>
      </c>
      <c r="M35" s="41">
        <f t="shared" si="12"/>
        <v>52.816901408450704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99187808</v>
      </c>
      <c r="T35" s="45">
        <f t="shared" si="4"/>
        <v>4793</v>
      </c>
      <c r="U35" s="46">
        <f t="shared" si="5"/>
        <v>115.032</v>
      </c>
      <c r="V35" s="46">
        <f t="shared" si="6"/>
        <v>4.7930000000000001</v>
      </c>
      <c r="W35" s="96">
        <v>3.2</v>
      </c>
      <c r="X35" s="96">
        <f t="shared" si="1"/>
        <v>3.2</v>
      </c>
      <c r="Y35" s="97" t="s">
        <v>140</v>
      </c>
      <c r="Z35" s="154">
        <v>0</v>
      </c>
      <c r="AA35" s="154">
        <v>0</v>
      </c>
      <c r="AB35" s="154">
        <v>1167</v>
      </c>
      <c r="AC35" s="154">
        <v>0</v>
      </c>
      <c r="AD35" s="154">
        <v>1167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16840976</v>
      </c>
      <c r="AJ35" s="45">
        <f t="shared" si="7"/>
        <v>1104</v>
      </c>
      <c r="AK35" s="48">
        <f t="shared" si="9"/>
        <v>230.33590653035677</v>
      </c>
      <c r="AL35" s="151">
        <v>0</v>
      </c>
      <c r="AM35" s="151">
        <v>0</v>
      </c>
      <c r="AN35" s="151">
        <v>1</v>
      </c>
      <c r="AO35" s="151">
        <v>0</v>
      </c>
      <c r="AP35" s="151">
        <v>1</v>
      </c>
      <c r="AQ35" s="151">
        <v>1</v>
      </c>
      <c r="AR35" s="151">
        <v>0.3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107576</v>
      </c>
      <c r="U36" s="46">
        <f t="shared" si="5"/>
        <v>2581.8240000000001</v>
      </c>
      <c r="V36" s="46">
        <f t="shared" si="6"/>
        <v>107.57599999999999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26875</v>
      </c>
      <c r="AK36" s="61">
        <f>$AJ$36/$V36</f>
        <v>249.82338067970554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1.0116666666666665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67" t="s">
        <v>251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32" t="s">
        <v>250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254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253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154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167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15" t="s">
        <v>183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255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168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207" t="s">
        <v>172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174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15" t="s">
        <v>256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 t="s">
        <v>175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209" t="s">
        <v>176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 t="s">
        <v>257</v>
      </c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AF12:AH35 T12:V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5:W5" name="Range1_16_1_1_1_1_1_1_2_2_2_2_2_2_2_2_2_2_2_2_2_2_2_2_2_2_2_2_2_2_2_1_2_2_2_2_2_2_2_2_2_2_3_2_2_2_2_2_2_2_2_2_2_1_1_1_1_2_2_1_1_1_1_1_1_1_1_1_1_3_1_3_2_1_1_1_1_1_2_1_1_1_1_1_2_1"/>
    <protectedRange sqref="R4:W4" name="Range1_16_1_1_1_1_1_1_2_2_2_2_2_2_2_2_2_2_2_2_2_2_2_2_2_2_2_2_2_2_2_1_2_2_2_2_2_2_2_2_2_2_3_2_2_2_2_2_2_2_2_2_2_1_1_1_1_2_2_1_1_1_1_1_1_1_1_1_1_1_1_1_1_3_1_2_1_1_1_1_1"/>
    <protectedRange sqref="R3:W3" name="Range1_16_1_1_1_1_1_1_2_2_2_2_2_2_2_2_2_2_2_2_2_2_2_2_2_2_2_2_2_2_2_1_2_2_2_2_2_2_2_2_2_2_3_2_2_2_2_2_2_2_2_2_2_1_1_1_1_2_2_1_1_1_1_1_1_1_1_1_1_1_1_1_1_3_1_2_1_1_1_1_1_1_2_1_1"/>
    <protectedRange sqref="B52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4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159" priority="5" operator="containsText" text="N/A">
      <formula>NOT(ISERROR(SEARCH("N/A",Z12)))</formula>
    </cfRule>
    <cfRule type="cellIs" dxfId="158" priority="17" operator="equal">
      <formula>0</formula>
    </cfRule>
  </conditionalFormatting>
  <conditionalFormatting sqref="Z12:AG35">
    <cfRule type="cellIs" dxfId="157" priority="16" operator="greaterThanOrEqual">
      <formula>1185</formula>
    </cfRule>
  </conditionalFormatting>
  <conditionalFormatting sqref="Z12:AG35">
    <cfRule type="cellIs" dxfId="156" priority="15" operator="between">
      <formula>0.1</formula>
      <formula>1184</formula>
    </cfRule>
  </conditionalFormatting>
  <conditionalFormatting sqref="Z8:Z9 AT12:AT35 AL36:AQ36 AL12:AR35">
    <cfRule type="cellIs" dxfId="155" priority="14" operator="equal">
      <formula>0</formula>
    </cfRule>
  </conditionalFormatting>
  <conditionalFormatting sqref="Z8:Z9 AT12:AT35 AL36:AQ36 AL12:AR35">
    <cfRule type="cellIs" dxfId="154" priority="13" operator="greaterThan">
      <formula>1179</formula>
    </cfRule>
  </conditionalFormatting>
  <conditionalFormatting sqref="Z8:Z9 AT12:AT35 AL36:AQ36 AL12:AR35">
    <cfRule type="cellIs" dxfId="153" priority="12" operator="greaterThan">
      <formula>99</formula>
    </cfRule>
  </conditionalFormatting>
  <conditionalFormatting sqref="Z8:Z9 AT12:AT35 AL36:AQ36 AL12:AR35">
    <cfRule type="cellIs" dxfId="152" priority="11" operator="greaterThan">
      <formula>0.99</formula>
    </cfRule>
  </conditionalFormatting>
  <conditionalFormatting sqref="AD8:AD9">
    <cfRule type="cellIs" dxfId="151" priority="10" operator="equal">
      <formula>0</formula>
    </cfRule>
  </conditionalFormatting>
  <conditionalFormatting sqref="AD8:AD9">
    <cfRule type="cellIs" dxfId="150" priority="9" operator="greaterThan">
      <formula>1179</formula>
    </cfRule>
  </conditionalFormatting>
  <conditionalFormatting sqref="AD8:AD9">
    <cfRule type="cellIs" dxfId="149" priority="8" operator="greaterThan">
      <formula>99</formula>
    </cfRule>
  </conditionalFormatting>
  <conditionalFormatting sqref="AD8:AD9">
    <cfRule type="cellIs" dxfId="148" priority="7" operator="greaterThan">
      <formula>0.99</formula>
    </cfRule>
  </conditionalFormatting>
  <conditionalFormatting sqref="AK12:AK35">
    <cfRule type="cellIs" dxfId="147" priority="6" operator="greaterThan">
      <formula>$AK$8</formula>
    </cfRule>
  </conditionalFormatting>
  <conditionalFormatting sqref="AS12:AS35">
    <cfRule type="containsText" dxfId="146" priority="1" operator="containsText" text="N/A">
      <formula>NOT(ISERROR(SEARCH("N/A",AS12)))</formula>
    </cfRule>
    <cfRule type="cellIs" dxfId="145" priority="4" operator="equal">
      <formula>0</formula>
    </cfRule>
  </conditionalFormatting>
  <conditionalFormatting sqref="AS12:AS35">
    <cfRule type="cellIs" dxfId="144" priority="3" operator="greaterThanOrEqual">
      <formula>1185</formula>
    </cfRule>
  </conditionalFormatting>
  <conditionalFormatting sqref="AS12:AS35">
    <cfRule type="cellIs" dxfId="143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1" zoomScaleNormal="100" workbookViewId="0">
      <selection activeCell="B60" sqref="B6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164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43275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27197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23'!S35</f>
        <v>99187808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23'!AI35</f>
        <v>16840976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72</v>
      </c>
      <c r="H12" s="150">
        <f t="shared" ref="H12:H35" si="0">G12/1.42</f>
        <v>50.70422535211268</v>
      </c>
      <c r="I12" s="150">
        <v>71</v>
      </c>
      <c r="J12" s="41" t="s">
        <v>88</v>
      </c>
      <c r="K12" s="41">
        <f>L12-(2/1.42)</f>
        <v>45.774647887323944</v>
      </c>
      <c r="L12" s="42">
        <f>(G12-5)/1.42</f>
        <v>47.183098591549296</v>
      </c>
      <c r="M12" s="41">
        <f>L12+(6/1.42)</f>
        <v>51.408450704225352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99192495</v>
      </c>
      <c r="T12" s="45">
        <f>IF(ISBLANK(S12),"-",S12-S11)</f>
        <v>4687</v>
      </c>
      <c r="U12" s="46">
        <f>T12*24/1000</f>
        <v>112.488</v>
      </c>
      <c r="V12" s="46">
        <f>T12/1000</f>
        <v>4.6870000000000003</v>
      </c>
      <c r="W12" s="96">
        <v>4.7</v>
      </c>
      <c r="X12" s="96">
        <f t="shared" ref="X12:X35" si="1">W12</f>
        <v>4.7</v>
      </c>
      <c r="Y12" s="97" t="s">
        <v>140</v>
      </c>
      <c r="Z12" s="154">
        <v>0</v>
      </c>
      <c r="AA12" s="154">
        <v>0</v>
      </c>
      <c r="AB12" s="154">
        <v>1187</v>
      </c>
      <c r="AC12" s="154">
        <v>0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16842091</v>
      </c>
      <c r="AJ12" s="45">
        <f>IF(ISBLANK(AI12),"-",AI12-AI11)</f>
        <v>1115</v>
      </c>
      <c r="AK12" s="48">
        <f>AJ12/V12</f>
        <v>237.89204181779388</v>
      </c>
      <c r="AL12" s="151">
        <v>0</v>
      </c>
      <c r="AM12" s="151">
        <v>0</v>
      </c>
      <c r="AN12" s="151">
        <v>1</v>
      </c>
      <c r="AO12" s="151">
        <v>0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3</v>
      </c>
      <c r="G13" s="118">
        <v>73</v>
      </c>
      <c r="H13" s="150">
        <f t="shared" si="0"/>
        <v>51.408450704225352</v>
      </c>
      <c r="I13" s="150">
        <v>72</v>
      </c>
      <c r="J13" s="41" t="s">
        <v>88</v>
      </c>
      <c r="K13" s="41">
        <f t="shared" ref="K13:K35" si="3">L13-(2/1.42)</f>
        <v>46.478873239436624</v>
      </c>
      <c r="L13" s="42">
        <f>(G13-5)/1.42</f>
        <v>47.887323943661976</v>
      </c>
      <c r="M13" s="41">
        <f>L13+(6/1.42)</f>
        <v>52.112676056338032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99197530</v>
      </c>
      <c r="T13" s="45">
        <f t="shared" ref="T13:T35" si="4">IF(ISBLANK(S13),"-",S13-S12)</f>
        <v>5035</v>
      </c>
      <c r="U13" s="46">
        <f t="shared" ref="U13:U36" si="5">T13*24/1000</f>
        <v>120.84</v>
      </c>
      <c r="V13" s="46">
        <f t="shared" ref="V13:V36" si="6">T13/1000</f>
        <v>5.0350000000000001</v>
      </c>
      <c r="W13" s="96">
        <v>6.2</v>
      </c>
      <c r="X13" s="96">
        <f t="shared" si="1"/>
        <v>6.2</v>
      </c>
      <c r="Y13" s="97" t="s">
        <v>140</v>
      </c>
      <c r="Z13" s="154">
        <v>0</v>
      </c>
      <c r="AA13" s="154">
        <v>0</v>
      </c>
      <c r="AB13" s="154">
        <v>1187</v>
      </c>
      <c r="AC13" s="154">
        <v>0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16843229</v>
      </c>
      <c r="AJ13" s="45">
        <f t="shared" ref="AJ13:AJ35" si="7">IF(ISBLANK(AI13),"-",AI13-AI12)</f>
        <v>1138</v>
      </c>
      <c r="AK13" s="48">
        <f>AJ13/V13</f>
        <v>226.0178748758689</v>
      </c>
      <c r="AL13" s="151">
        <v>0</v>
      </c>
      <c r="AM13" s="151">
        <v>0</v>
      </c>
      <c r="AN13" s="151">
        <v>1</v>
      </c>
      <c r="AO13" s="151">
        <v>0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4</v>
      </c>
      <c r="G14" s="118">
        <v>76</v>
      </c>
      <c r="H14" s="150">
        <f t="shared" si="0"/>
        <v>53.521126760563384</v>
      </c>
      <c r="I14" s="150">
        <v>75</v>
      </c>
      <c r="J14" s="41" t="s">
        <v>88</v>
      </c>
      <c r="K14" s="41">
        <f t="shared" si="3"/>
        <v>48.591549295774648</v>
      </c>
      <c r="L14" s="42">
        <f>(G14-5)/1.42</f>
        <v>50</v>
      </c>
      <c r="M14" s="41">
        <f>L14+(6/1.42)</f>
        <v>54.225352112676056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99201585</v>
      </c>
      <c r="T14" s="45">
        <f>IF(ISBLANK(S14),"-",S14-S13)</f>
        <v>4055</v>
      </c>
      <c r="U14" s="46">
        <f t="shared" si="5"/>
        <v>97.32</v>
      </c>
      <c r="V14" s="46">
        <f t="shared" si="6"/>
        <v>4.0549999999999997</v>
      </c>
      <c r="W14" s="96">
        <v>7.8</v>
      </c>
      <c r="X14" s="96">
        <f t="shared" si="1"/>
        <v>7.8</v>
      </c>
      <c r="Y14" s="97" t="s">
        <v>140</v>
      </c>
      <c r="Z14" s="154">
        <v>0</v>
      </c>
      <c r="AA14" s="154">
        <v>0</v>
      </c>
      <c r="AB14" s="154">
        <v>1187</v>
      </c>
      <c r="AC14" s="154">
        <v>0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16844354</v>
      </c>
      <c r="AJ14" s="45">
        <f t="shared" si="7"/>
        <v>1125</v>
      </c>
      <c r="AK14" s="48">
        <f t="shared" ref="AK14:AK35" si="9">AJ14/V14</f>
        <v>277.43526510480888</v>
      </c>
      <c r="AL14" s="151">
        <v>0</v>
      </c>
      <c r="AM14" s="151">
        <v>0</v>
      </c>
      <c r="AN14" s="151">
        <v>1</v>
      </c>
      <c r="AO14" s="151">
        <v>0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99206216</v>
      </c>
      <c r="T15" s="45">
        <f t="shared" si="4"/>
        <v>4631</v>
      </c>
      <c r="U15" s="46">
        <f t="shared" si="5"/>
        <v>111.14400000000001</v>
      </c>
      <c r="V15" s="46">
        <f t="shared" si="6"/>
        <v>4.6310000000000002</v>
      </c>
      <c r="W15" s="96">
        <v>9.1999999999999993</v>
      </c>
      <c r="X15" s="96">
        <f t="shared" si="1"/>
        <v>9.1999999999999993</v>
      </c>
      <c r="Y15" s="97" t="s">
        <v>140</v>
      </c>
      <c r="Z15" s="154">
        <v>0</v>
      </c>
      <c r="AA15" s="154">
        <v>0</v>
      </c>
      <c r="AB15" s="154">
        <v>1187</v>
      </c>
      <c r="AC15" s="154">
        <v>0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16845525</v>
      </c>
      <c r="AJ15" s="45">
        <f t="shared" si="7"/>
        <v>1171</v>
      </c>
      <c r="AK15" s="48">
        <f t="shared" si="9"/>
        <v>252.86115309868279</v>
      </c>
      <c r="AL15" s="151">
        <v>0</v>
      </c>
      <c r="AM15" s="151">
        <v>0</v>
      </c>
      <c r="AN15" s="151">
        <v>1</v>
      </c>
      <c r="AO15" s="151">
        <v>0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83</v>
      </c>
      <c r="H16" s="150">
        <f t="shared" si="0"/>
        <v>58.450704225352112</v>
      </c>
      <c r="I16" s="150">
        <v>80</v>
      </c>
      <c r="J16" s="41" t="s">
        <v>88</v>
      </c>
      <c r="K16" s="41">
        <f t="shared" si="3"/>
        <v>53.521126760563384</v>
      </c>
      <c r="L16" s="42">
        <f>(G16-5)/1.42</f>
        <v>54.929577464788736</v>
      </c>
      <c r="M16" s="41">
        <f>L16+(6/1.42)</f>
        <v>59.154929577464792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99210012</v>
      </c>
      <c r="T16" s="45">
        <f t="shared" si="4"/>
        <v>3796</v>
      </c>
      <c r="U16" s="46">
        <f t="shared" si="5"/>
        <v>91.103999999999999</v>
      </c>
      <c r="V16" s="46">
        <f t="shared" si="6"/>
        <v>3.7959999999999998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1117</v>
      </c>
      <c r="AC16" s="154">
        <v>0</v>
      </c>
      <c r="AD16" s="154">
        <v>1117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16846527</v>
      </c>
      <c r="AJ16" s="45">
        <f t="shared" si="7"/>
        <v>1002</v>
      </c>
      <c r="AK16" s="48">
        <f t="shared" si="9"/>
        <v>263.96206533192839</v>
      </c>
      <c r="AL16" s="151">
        <v>0</v>
      </c>
      <c r="AM16" s="151">
        <v>0</v>
      </c>
      <c r="AN16" s="151">
        <v>1</v>
      </c>
      <c r="AO16" s="151">
        <v>0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82</v>
      </c>
      <c r="H17" s="150">
        <f t="shared" si="0"/>
        <v>57.74647887323944</v>
      </c>
      <c r="I17" s="150">
        <v>80</v>
      </c>
      <c r="J17" s="41" t="s">
        <v>88</v>
      </c>
      <c r="K17" s="41">
        <f t="shared" si="3"/>
        <v>56.338028169014088</v>
      </c>
      <c r="L17" s="42">
        <f t="shared" ref="L17:L26" si="10">G17/1.42</f>
        <v>57.74647887323944</v>
      </c>
      <c r="M17" s="41">
        <f>L17+1.42</f>
        <v>59.166478873239441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99214729</v>
      </c>
      <c r="T17" s="45">
        <f t="shared" si="4"/>
        <v>4717</v>
      </c>
      <c r="U17" s="46">
        <f t="shared" si="5"/>
        <v>113.208</v>
      </c>
      <c r="V17" s="46">
        <f t="shared" si="6"/>
        <v>4.7169999999999996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0</v>
      </c>
      <c r="AC17" s="154">
        <v>1185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16847549</v>
      </c>
      <c r="AJ17" s="45">
        <f t="shared" si="7"/>
        <v>1022</v>
      </c>
      <c r="AK17" s="48">
        <f t="shared" si="9"/>
        <v>216.66313334746664</v>
      </c>
      <c r="AL17" s="151">
        <v>0</v>
      </c>
      <c r="AM17" s="151">
        <v>0</v>
      </c>
      <c r="AN17" s="151">
        <v>0</v>
      </c>
      <c r="AO17" s="151">
        <v>1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1.08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99218861</v>
      </c>
      <c r="T18" s="45">
        <f t="shared" si="4"/>
        <v>4132</v>
      </c>
      <c r="U18" s="46">
        <f t="shared" si="5"/>
        <v>99.168000000000006</v>
      </c>
      <c r="V18" s="46">
        <f t="shared" si="6"/>
        <v>4.1319999999999997</v>
      </c>
      <c r="W18" s="96">
        <v>9.5</v>
      </c>
      <c r="X18" s="96">
        <f t="shared" si="1"/>
        <v>9.5</v>
      </c>
      <c r="Y18" s="97" t="s">
        <v>140</v>
      </c>
      <c r="Z18" s="154">
        <v>0</v>
      </c>
      <c r="AA18" s="154">
        <v>0</v>
      </c>
      <c r="AB18" s="154">
        <v>0</v>
      </c>
      <c r="AC18" s="154">
        <v>1185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16848657</v>
      </c>
      <c r="AJ18" s="45">
        <f t="shared" si="7"/>
        <v>1108</v>
      </c>
      <c r="AK18" s="48">
        <f t="shared" si="9"/>
        <v>268.15101645692158</v>
      </c>
      <c r="AL18" s="151">
        <v>0</v>
      </c>
      <c r="AM18" s="151">
        <v>0</v>
      </c>
      <c r="AN18" s="151">
        <v>0</v>
      </c>
      <c r="AO18" s="151">
        <v>1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78</v>
      </c>
      <c r="H19" s="150">
        <f t="shared" si="0"/>
        <v>54.929577464788736</v>
      </c>
      <c r="I19" s="150">
        <v>78</v>
      </c>
      <c r="J19" s="41" t="s">
        <v>88</v>
      </c>
      <c r="K19" s="41">
        <f t="shared" si="3"/>
        <v>53.521126760563384</v>
      </c>
      <c r="L19" s="42">
        <f t="shared" si="10"/>
        <v>54.929577464788736</v>
      </c>
      <c r="M19" s="41">
        <f t="shared" ref="M19:M23" si="11">L19+1.42</f>
        <v>56.349577464788737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99223481</v>
      </c>
      <c r="T19" s="45">
        <f t="shared" si="4"/>
        <v>4620</v>
      </c>
      <c r="U19" s="46">
        <f>T19*24/1000</f>
        <v>110.88</v>
      </c>
      <c r="V19" s="46">
        <f t="shared" si="6"/>
        <v>4.62</v>
      </c>
      <c r="W19" s="96">
        <v>9.1</v>
      </c>
      <c r="X19" s="96">
        <f t="shared" si="1"/>
        <v>9.1</v>
      </c>
      <c r="Y19" s="97" t="s">
        <v>171</v>
      </c>
      <c r="Z19" s="154">
        <v>0</v>
      </c>
      <c r="AA19" s="154">
        <v>1016</v>
      </c>
      <c r="AB19" s="154">
        <v>0</v>
      </c>
      <c r="AC19" s="154">
        <v>1185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16849784</v>
      </c>
      <c r="AJ19" s="45">
        <f t="shared" si="7"/>
        <v>1127</v>
      </c>
      <c r="AK19" s="48">
        <f t="shared" si="9"/>
        <v>243.93939393939394</v>
      </c>
      <c r="AL19" s="151">
        <v>0</v>
      </c>
      <c r="AM19" s="151">
        <v>1</v>
      </c>
      <c r="AN19" s="151">
        <v>0</v>
      </c>
      <c r="AO19" s="151">
        <v>1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77</v>
      </c>
      <c r="H20" s="150">
        <f t="shared" si="0"/>
        <v>54.225352112676056</v>
      </c>
      <c r="I20" s="150">
        <v>77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99227735</v>
      </c>
      <c r="T20" s="45">
        <f t="shared" si="4"/>
        <v>4254</v>
      </c>
      <c r="U20" s="46">
        <f t="shared" si="5"/>
        <v>102.096</v>
      </c>
      <c r="V20" s="46">
        <f t="shared" si="6"/>
        <v>4.2539999999999996</v>
      </c>
      <c r="W20" s="96">
        <v>8.5</v>
      </c>
      <c r="X20" s="96">
        <f t="shared" si="1"/>
        <v>8.5</v>
      </c>
      <c r="Y20" s="97" t="s">
        <v>171</v>
      </c>
      <c r="Z20" s="154">
        <v>0</v>
      </c>
      <c r="AA20" s="154">
        <v>1047</v>
      </c>
      <c r="AB20" s="154">
        <v>0</v>
      </c>
      <c r="AC20" s="154">
        <v>1185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16850960</v>
      </c>
      <c r="AJ20" s="45">
        <f t="shared" si="7"/>
        <v>1176</v>
      </c>
      <c r="AK20" s="48">
        <f t="shared" si="9"/>
        <v>276.44569816643161</v>
      </c>
      <c r="AL20" s="151">
        <v>0</v>
      </c>
      <c r="AM20" s="151">
        <v>1</v>
      </c>
      <c r="AN20" s="151">
        <v>0</v>
      </c>
      <c r="AO20" s="151">
        <v>1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5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99232369</v>
      </c>
      <c r="T21" s="45">
        <f t="shared" si="4"/>
        <v>4634</v>
      </c>
      <c r="U21" s="46">
        <f t="shared" si="5"/>
        <v>111.21599999999999</v>
      </c>
      <c r="V21" s="46">
        <f t="shared" si="6"/>
        <v>4.6340000000000003</v>
      </c>
      <c r="W21" s="96">
        <v>7.8</v>
      </c>
      <c r="X21" s="96">
        <f t="shared" si="1"/>
        <v>7.8</v>
      </c>
      <c r="Y21" s="97" t="s">
        <v>171</v>
      </c>
      <c r="Z21" s="154">
        <v>0</v>
      </c>
      <c r="AA21" s="154">
        <v>1047</v>
      </c>
      <c r="AB21" s="154">
        <v>0</v>
      </c>
      <c r="AC21" s="154">
        <v>1185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16852193</v>
      </c>
      <c r="AJ21" s="45">
        <f t="shared" si="7"/>
        <v>1233</v>
      </c>
      <c r="AK21" s="48">
        <f t="shared" si="9"/>
        <v>266.07682347863613</v>
      </c>
      <c r="AL21" s="151">
        <v>0</v>
      </c>
      <c r="AM21" s="151">
        <v>1</v>
      </c>
      <c r="AN21" s="151">
        <v>0</v>
      </c>
      <c r="AO21" s="151">
        <v>1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0.92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4</v>
      </c>
      <c r="G22" s="118">
        <v>75</v>
      </c>
      <c r="H22" s="150">
        <f t="shared" si="0"/>
        <v>52.816901408450704</v>
      </c>
      <c r="I22" s="150">
        <v>74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99236703</v>
      </c>
      <c r="T22" s="45">
        <f t="shared" si="4"/>
        <v>4334</v>
      </c>
      <c r="U22" s="46">
        <f t="shared" si="5"/>
        <v>104.01600000000001</v>
      </c>
      <c r="V22" s="46">
        <f t="shared" si="6"/>
        <v>4.3339999999999996</v>
      </c>
      <c r="W22" s="96">
        <v>7</v>
      </c>
      <c r="X22" s="96">
        <f>W22</f>
        <v>7</v>
      </c>
      <c r="Y22" s="97" t="s">
        <v>171</v>
      </c>
      <c r="Z22" s="154">
        <v>0</v>
      </c>
      <c r="AA22" s="154">
        <v>1048</v>
      </c>
      <c r="AB22" s="154">
        <v>0</v>
      </c>
      <c r="AC22" s="154">
        <v>1185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16853386</v>
      </c>
      <c r="AJ22" s="45">
        <f t="shared" si="7"/>
        <v>1193</v>
      </c>
      <c r="AK22" s="48">
        <f t="shared" si="9"/>
        <v>275.26534379326262</v>
      </c>
      <c r="AL22" s="151">
        <v>0</v>
      </c>
      <c r="AM22" s="151">
        <v>1</v>
      </c>
      <c r="AN22" s="151">
        <v>0</v>
      </c>
      <c r="AO22" s="151">
        <v>1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4</v>
      </c>
      <c r="G23" s="118">
        <v>74</v>
      </c>
      <c r="H23" s="150">
        <f t="shared" si="0"/>
        <v>52.112676056338032</v>
      </c>
      <c r="I23" s="150">
        <v>73</v>
      </c>
      <c r="J23" s="41" t="s">
        <v>88</v>
      </c>
      <c r="K23" s="41">
        <f t="shared" si="3"/>
        <v>50.70422535211268</v>
      </c>
      <c r="L23" s="42">
        <f t="shared" si="10"/>
        <v>52.112676056338032</v>
      </c>
      <c r="M23" s="41">
        <f t="shared" si="11"/>
        <v>53.532676056338033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99241117</v>
      </c>
      <c r="T23" s="45">
        <f t="shared" si="4"/>
        <v>4414</v>
      </c>
      <c r="U23" s="46">
        <f>T23*24/1000</f>
        <v>105.93600000000001</v>
      </c>
      <c r="V23" s="46">
        <f t="shared" si="6"/>
        <v>4.4139999999999997</v>
      </c>
      <c r="W23" s="96">
        <v>6.3</v>
      </c>
      <c r="X23" s="96">
        <f t="shared" si="1"/>
        <v>6.3</v>
      </c>
      <c r="Y23" s="97" t="s">
        <v>171</v>
      </c>
      <c r="Z23" s="154">
        <v>0</v>
      </c>
      <c r="AA23" s="154">
        <v>1047</v>
      </c>
      <c r="AB23" s="154">
        <v>0</v>
      </c>
      <c r="AC23" s="154">
        <v>1185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16854590</v>
      </c>
      <c r="AJ23" s="45">
        <f t="shared" si="7"/>
        <v>1204</v>
      </c>
      <c r="AK23" s="48">
        <f t="shared" si="9"/>
        <v>272.76846397825102</v>
      </c>
      <c r="AL23" s="151">
        <v>0</v>
      </c>
      <c r="AM23" s="151">
        <v>1</v>
      </c>
      <c r="AN23" s="151">
        <v>0</v>
      </c>
      <c r="AO23" s="151">
        <v>1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3</v>
      </c>
      <c r="G24" s="118">
        <v>74</v>
      </c>
      <c r="H24" s="150">
        <f t="shared" si="0"/>
        <v>52.112676056338032</v>
      </c>
      <c r="I24" s="150">
        <v>73</v>
      </c>
      <c r="J24" s="41" t="s">
        <v>88</v>
      </c>
      <c r="K24" s="41">
        <f t="shared" si="3"/>
        <v>50.70422535211268</v>
      </c>
      <c r="L24" s="42">
        <f t="shared" si="10"/>
        <v>52.112676056338032</v>
      </c>
      <c r="M24" s="41">
        <f>L24+(6/1.42)</f>
        <v>56.338028169014088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99245521</v>
      </c>
      <c r="T24" s="45">
        <f t="shared" si="4"/>
        <v>4404</v>
      </c>
      <c r="U24" s="46">
        <f>T24*24/1000</f>
        <v>105.696</v>
      </c>
      <c r="V24" s="46">
        <f t="shared" si="6"/>
        <v>4.4039999999999999</v>
      </c>
      <c r="W24" s="96">
        <v>5.6</v>
      </c>
      <c r="X24" s="96">
        <f t="shared" si="1"/>
        <v>5.6</v>
      </c>
      <c r="Y24" s="97" t="s">
        <v>171</v>
      </c>
      <c r="Z24" s="154">
        <v>0</v>
      </c>
      <c r="AA24" s="154">
        <v>1047</v>
      </c>
      <c r="AB24" s="154">
        <v>0</v>
      </c>
      <c r="AC24" s="154">
        <v>1185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16855762</v>
      </c>
      <c r="AJ24" s="45">
        <f t="shared" si="7"/>
        <v>1172</v>
      </c>
      <c r="AK24" s="48">
        <f t="shared" si="9"/>
        <v>266.1217075386013</v>
      </c>
      <c r="AL24" s="151">
        <v>0</v>
      </c>
      <c r="AM24" s="151">
        <v>1</v>
      </c>
      <c r="AN24" s="151">
        <v>0</v>
      </c>
      <c r="AO24" s="151">
        <v>1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0</v>
      </c>
      <c r="G25" s="118">
        <v>74</v>
      </c>
      <c r="H25" s="150">
        <f t="shared" si="0"/>
        <v>52.112676056338032</v>
      </c>
      <c r="I25" s="150">
        <v>72</v>
      </c>
      <c r="J25" s="41" t="s">
        <v>88</v>
      </c>
      <c r="K25" s="41">
        <f t="shared" si="3"/>
        <v>50.70422535211268</v>
      </c>
      <c r="L25" s="42">
        <f t="shared" si="10"/>
        <v>52.112676056338032</v>
      </c>
      <c r="M25" s="41">
        <f t="shared" ref="M25:M35" si="12">L25+(6/1.42)</f>
        <v>56.338028169014088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99249970</v>
      </c>
      <c r="T25" s="45">
        <f t="shared" si="4"/>
        <v>4449</v>
      </c>
      <c r="U25" s="46">
        <f t="shared" si="5"/>
        <v>106.776</v>
      </c>
      <c r="V25" s="46">
        <f t="shared" si="6"/>
        <v>4.4489999999999998</v>
      </c>
      <c r="W25" s="96">
        <v>5.2</v>
      </c>
      <c r="X25" s="96">
        <f t="shared" si="1"/>
        <v>5.2</v>
      </c>
      <c r="Y25" s="97" t="s">
        <v>171</v>
      </c>
      <c r="Z25" s="154">
        <v>0</v>
      </c>
      <c r="AA25" s="154">
        <v>1046</v>
      </c>
      <c r="AB25" s="154">
        <v>0</v>
      </c>
      <c r="AC25" s="154">
        <v>1185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16856978</v>
      </c>
      <c r="AJ25" s="45">
        <f t="shared" si="7"/>
        <v>1216</v>
      </c>
      <c r="AK25" s="48">
        <f t="shared" si="9"/>
        <v>273.31984715666442</v>
      </c>
      <c r="AL25" s="151">
        <v>0</v>
      </c>
      <c r="AM25" s="151">
        <v>1</v>
      </c>
      <c r="AN25" s="151">
        <v>0</v>
      </c>
      <c r="AO25" s="151">
        <v>1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0.88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0</v>
      </c>
      <c r="G26" s="118">
        <v>74</v>
      </c>
      <c r="H26" s="150">
        <f t="shared" si="0"/>
        <v>52.112676056338032</v>
      </c>
      <c r="I26" s="150">
        <v>72</v>
      </c>
      <c r="J26" s="41" t="s">
        <v>88</v>
      </c>
      <c r="K26" s="41">
        <f t="shared" si="3"/>
        <v>50.70422535211268</v>
      </c>
      <c r="L26" s="42">
        <f t="shared" si="10"/>
        <v>52.112676056338032</v>
      </c>
      <c r="M26" s="41">
        <f t="shared" si="12"/>
        <v>56.338028169014088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99254460</v>
      </c>
      <c r="T26" s="45">
        <f t="shared" si="4"/>
        <v>4490</v>
      </c>
      <c r="U26" s="46">
        <f t="shared" si="5"/>
        <v>107.76</v>
      </c>
      <c r="V26" s="46">
        <f t="shared" si="6"/>
        <v>4.49</v>
      </c>
      <c r="W26" s="96">
        <v>4.5</v>
      </c>
      <c r="X26" s="96">
        <f t="shared" si="1"/>
        <v>4.5</v>
      </c>
      <c r="Y26" s="97" t="s">
        <v>171</v>
      </c>
      <c r="Z26" s="154">
        <v>0</v>
      </c>
      <c r="AA26" s="154">
        <v>1047</v>
      </c>
      <c r="AB26" s="154">
        <v>0</v>
      </c>
      <c r="AC26" s="154">
        <v>1185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16858140</v>
      </c>
      <c r="AJ26" s="45">
        <f t="shared" si="7"/>
        <v>1162</v>
      </c>
      <c r="AK26" s="48">
        <f t="shared" si="9"/>
        <v>258.79732739420933</v>
      </c>
      <c r="AL26" s="151">
        <v>0</v>
      </c>
      <c r="AM26" s="151">
        <v>1</v>
      </c>
      <c r="AN26" s="151">
        <v>0</v>
      </c>
      <c r="AO26" s="151">
        <v>1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0</v>
      </c>
      <c r="G27" s="118">
        <v>74</v>
      </c>
      <c r="H27" s="150">
        <f t="shared" si="0"/>
        <v>52.112676056338032</v>
      </c>
      <c r="I27" s="150">
        <v>72</v>
      </c>
      <c r="J27" s="41" t="s">
        <v>88</v>
      </c>
      <c r="K27" s="41">
        <f t="shared" si="3"/>
        <v>48.591549295774648</v>
      </c>
      <c r="L27" s="42">
        <f>(G27-3)/1.42</f>
        <v>50</v>
      </c>
      <c r="M27" s="41">
        <f t="shared" si="12"/>
        <v>54.225352112676056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99258985</v>
      </c>
      <c r="T27" s="45">
        <f t="shared" si="4"/>
        <v>4525</v>
      </c>
      <c r="U27" s="46">
        <f t="shared" si="5"/>
        <v>108.6</v>
      </c>
      <c r="V27" s="46">
        <f t="shared" si="6"/>
        <v>4.5250000000000004</v>
      </c>
      <c r="W27" s="96">
        <v>4</v>
      </c>
      <c r="X27" s="96">
        <f t="shared" si="1"/>
        <v>4</v>
      </c>
      <c r="Y27" s="97" t="s">
        <v>171</v>
      </c>
      <c r="Z27" s="154">
        <v>0</v>
      </c>
      <c r="AA27" s="154">
        <v>1047</v>
      </c>
      <c r="AB27" s="154">
        <v>0</v>
      </c>
      <c r="AC27" s="154">
        <v>1185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16859346</v>
      </c>
      <c r="AJ27" s="45">
        <f>IF(ISBLANK(AI27),"-",AI27-AI26)</f>
        <v>1206</v>
      </c>
      <c r="AK27" s="48">
        <f t="shared" si="9"/>
        <v>266.51933701657458</v>
      </c>
      <c r="AL27" s="151">
        <v>0</v>
      </c>
      <c r="AM27" s="151">
        <v>1</v>
      </c>
      <c r="AN27" s="151">
        <v>0</v>
      </c>
      <c r="AO27" s="151">
        <v>1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-2</v>
      </c>
      <c r="G28" s="118">
        <v>74</v>
      </c>
      <c r="H28" s="150">
        <f t="shared" si="0"/>
        <v>52.112676056338032</v>
      </c>
      <c r="I28" s="150">
        <v>72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99263670</v>
      </c>
      <c r="T28" s="45">
        <f t="shared" si="4"/>
        <v>4685</v>
      </c>
      <c r="U28" s="46">
        <f t="shared" si="5"/>
        <v>112.44</v>
      </c>
      <c r="V28" s="46">
        <f t="shared" si="6"/>
        <v>4.6849999999999996</v>
      </c>
      <c r="W28" s="96">
        <v>3.5</v>
      </c>
      <c r="X28" s="96">
        <f t="shared" si="1"/>
        <v>3.5</v>
      </c>
      <c r="Y28" s="97" t="s">
        <v>171</v>
      </c>
      <c r="Z28" s="154">
        <v>0</v>
      </c>
      <c r="AA28" s="154">
        <v>1005</v>
      </c>
      <c r="AB28" s="154">
        <v>0</v>
      </c>
      <c r="AC28" s="154">
        <v>1185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16860478</v>
      </c>
      <c r="AJ28" s="45">
        <f t="shared" si="7"/>
        <v>1132</v>
      </c>
      <c r="AK28" s="48">
        <f>AJ27/V28</f>
        <v>257.41728922091784</v>
      </c>
      <c r="AL28" s="151">
        <v>0</v>
      </c>
      <c r="AM28" s="151">
        <v>1</v>
      </c>
      <c r="AN28" s="151">
        <v>0</v>
      </c>
      <c r="AO28" s="151">
        <v>1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-3</v>
      </c>
      <c r="G29" s="118">
        <v>74</v>
      </c>
      <c r="H29" s="150">
        <f t="shared" si="0"/>
        <v>52.112676056338032</v>
      </c>
      <c r="I29" s="150">
        <v>72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99268295</v>
      </c>
      <c r="T29" s="45">
        <f t="shared" si="4"/>
        <v>4625</v>
      </c>
      <c r="U29" s="46">
        <f t="shared" si="5"/>
        <v>111</v>
      </c>
      <c r="V29" s="46">
        <f t="shared" si="6"/>
        <v>4.625</v>
      </c>
      <c r="W29" s="96">
        <v>3.2</v>
      </c>
      <c r="X29" s="96">
        <f t="shared" si="1"/>
        <v>3.2</v>
      </c>
      <c r="Y29" s="97" t="s">
        <v>171</v>
      </c>
      <c r="Z29" s="154">
        <v>0</v>
      </c>
      <c r="AA29" s="154">
        <v>1006</v>
      </c>
      <c r="AB29" s="154">
        <v>0</v>
      </c>
      <c r="AC29" s="154">
        <v>1185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16861638</v>
      </c>
      <c r="AJ29" s="45">
        <f t="shared" si="7"/>
        <v>1160</v>
      </c>
      <c r="AK29" s="48">
        <f>AJ28/V29</f>
        <v>244.75675675675674</v>
      </c>
      <c r="AL29" s="151">
        <v>0</v>
      </c>
      <c r="AM29" s="151">
        <v>1</v>
      </c>
      <c r="AN29" s="151">
        <v>0</v>
      </c>
      <c r="AO29" s="151">
        <v>1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0.94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-3</v>
      </c>
      <c r="G30" s="118">
        <v>74</v>
      </c>
      <c r="H30" s="150">
        <f t="shared" si="0"/>
        <v>52.112676056338032</v>
      </c>
      <c r="I30" s="150">
        <v>72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99273345</v>
      </c>
      <c r="T30" s="45">
        <f t="shared" si="4"/>
        <v>5050</v>
      </c>
      <c r="U30" s="46">
        <f t="shared" si="5"/>
        <v>121.2</v>
      </c>
      <c r="V30" s="46">
        <f t="shared" si="6"/>
        <v>5.05</v>
      </c>
      <c r="W30" s="96">
        <v>2.9</v>
      </c>
      <c r="X30" s="96">
        <f t="shared" si="1"/>
        <v>2.9</v>
      </c>
      <c r="Y30" s="97" t="s">
        <v>171</v>
      </c>
      <c r="Z30" s="154">
        <v>0</v>
      </c>
      <c r="AA30" s="154">
        <v>1005</v>
      </c>
      <c r="AB30" s="154">
        <v>0</v>
      </c>
      <c r="AC30" s="154">
        <v>1185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16862768</v>
      </c>
      <c r="AJ30" s="45">
        <f t="shared" si="7"/>
        <v>1130</v>
      </c>
      <c r="AK30" s="48">
        <f t="shared" si="9"/>
        <v>223.76237623762378</v>
      </c>
      <c r="AL30" s="151">
        <v>0</v>
      </c>
      <c r="AM30" s="151">
        <v>1</v>
      </c>
      <c r="AN30" s="151">
        <v>0</v>
      </c>
      <c r="AO30" s="151">
        <v>1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-5</v>
      </c>
      <c r="G31" s="118">
        <v>74</v>
      </c>
      <c r="H31" s="150">
        <f t="shared" si="0"/>
        <v>52.112676056338032</v>
      </c>
      <c r="I31" s="150">
        <v>72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99278315</v>
      </c>
      <c r="T31" s="45">
        <f t="shared" si="4"/>
        <v>4970</v>
      </c>
      <c r="U31" s="46">
        <f t="shared" si="5"/>
        <v>119.28</v>
      </c>
      <c r="V31" s="46">
        <f t="shared" si="6"/>
        <v>4.97</v>
      </c>
      <c r="W31" s="96">
        <v>2.6</v>
      </c>
      <c r="X31" s="96">
        <f t="shared" si="1"/>
        <v>2.6</v>
      </c>
      <c r="Y31" s="97" t="s">
        <v>171</v>
      </c>
      <c r="Z31" s="154">
        <v>0</v>
      </c>
      <c r="AA31" s="154">
        <v>1006</v>
      </c>
      <c r="AB31" s="154">
        <v>0</v>
      </c>
      <c r="AC31" s="154">
        <v>1185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16863888</v>
      </c>
      <c r="AJ31" s="45">
        <f t="shared" si="7"/>
        <v>1120</v>
      </c>
      <c r="AK31" s="48">
        <f t="shared" si="9"/>
        <v>225.35211267605635</v>
      </c>
      <c r="AL31" s="151">
        <v>0</v>
      </c>
      <c r="AM31" s="151">
        <v>1</v>
      </c>
      <c r="AN31" s="151">
        <v>0</v>
      </c>
      <c r="AO31" s="151">
        <v>1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-5</v>
      </c>
      <c r="G32" s="118">
        <v>71</v>
      </c>
      <c r="H32" s="150">
        <f t="shared" si="0"/>
        <v>50</v>
      </c>
      <c r="I32" s="150">
        <v>68</v>
      </c>
      <c r="J32" s="41" t="s">
        <v>88</v>
      </c>
      <c r="K32" s="41">
        <f t="shared" si="3"/>
        <v>46.478873239436624</v>
      </c>
      <c r="L32" s="42">
        <f t="shared" si="13"/>
        <v>47.887323943661976</v>
      </c>
      <c r="M32" s="41">
        <f t="shared" si="12"/>
        <v>52.112676056338032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99283880</v>
      </c>
      <c r="T32" s="45">
        <f t="shared" si="4"/>
        <v>5565</v>
      </c>
      <c r="U32" s="46">
        <f t="shared" si="5"/>
        <v>133.56</v>
      </c>
      <c r="V32" s="46">
        <f t="shared" si="6"/>
        <v>5.5650000000000004</v>
      </c>
      <c r="W32" s="96">
        <v>2.4</v>
      </c>
      <c r="X32" s="96">
        <f t="shared" si="1"/>
        <v>2.4</v>
      </c>
      <c r="Y32" s="97" t="s">
        <v>140</v>
      </c>
      <c r="Z32" s="154">
        <v>0</v>
      </c>
      <c r="AA32" s="154">
        <v>0</v>
      </c>
      <c r="AB32" s="154">
        <v>0</v>
      </c>
      <c r="AC32" s="154">
        <v>1185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16865008</v>
      </c>
      <c r="AJ32" s="45">
        <f t="shared" si="7"/>
        <v>1120</v>
      </c>
      <c r="AK32" s="48">
        <f t="shared" si="9"/>
        <v>201.25786163522011</v>
      </c>
      <c r="AL32" s="151">
        <v>0</v>
      </c>
      <c r="AM32" s="151">
        <v>0</v>
      </c>
      <c r="AN32" s="151">
        <v>0</v>
      </c>
      <c r="AO32" s="151">
        <v>1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-2</v>
      </c>
      <c r="G33" s="118">
        <v>74</v>
      </c>
      <c r="H33" s="150">
        <f t="shared" si="0"/>
        <v>52.112676056338032</v>
      </c>
      <c r="I33" s="150">
        <v>71</v>
      </c>
      <c r="J33" s="41" t="s">
        <v>88</v>
      </c>
      <c r="K33" s="41">
        <f t="shared" si="3"/>
        <v>48.591549295774648</v>
      </c>
      <c r="L33" s="42">
        <f t="shared" si="13"/>
        <v>50</v>
      </c>
      <c r="M33" s="41">
        <f t="shared" si="12"/>
        <v>54.225352112676056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99289172</v>
      </c>
      <c r="T33" s="45">
        <f t="shared" si="4"/>
        <v>5292</v>
      </c>
      <c r="U33" s="46">
        <f t="shared" si="5"/>
        <v>127.008</v>
      </c>
      <c r="V33" s="46">
        <f t="shared" si="6"/>
        <v>5.2919999999999998</v>
      </c>
      <c r="W33" s="96">
        <v>2.8</v>
      </c>
      <c r="X33" s="96">
        <f t="shared" si="1"/>
        <v>2.8</v>
      </c>
      <c r="Y33" s="97" t="s">
        <v>140</v>
      </c>
      <c r="Z33" s="154">
        <v>0</v>
      </c>
      <c r="AA33" s="154">
        <v>0</v>
      </c>
      <c r="AB33" s="154">
        <v>0</v>
      </c>
      <c r="AC33" s="154">
        <v>1185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16866137</v>
      </c>
      <c r="AJ33" s="45">
        <f t="shared" si="7"/>
        <v>1129</v>
      </c>
      <c r="AK33" s="48">
        <f t="shared" si="9"/>
        <v>213.3408919123205</v>
      </c>
      <c r="AL33" s="151">
        <v>0</v>
      </c>
      <c r="AM33" s="151">
        <v>0</v>
      </c>
      <c r="AN33" s="151">
        <v>0</v>
      </c>
      <c r="AO33" s="151">
        <v>1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0.98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68</v>
      </c>
      <c r="H34" s="150">
        <f t="shared" si="0"/>
        <v>47.887323943661976</v>
      </c>
      <c r="I34" s="150">
        <v>65</v>
      </c>
      <c r="J34" s="41" t="s">
        <v>88</v>
      </c>
      <c r="K34" s="41">
        <f>L34-(2/1.42)</f>
        <v>42.95774647887324</v>
      </c>
      <c r="L34" s="42">
        <f>(G34-5)/1.42</f>
        <v>44.366197183098592</v>
      </c>
      <c r="M34" s="41">
        <f t="shared" si="12"/>
        <v>48.591549295774648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99293915</v>
      </c>
      <c r="T34" s="45">
        <f t="shared" si="4"/>
        <v>4743</v>
      </c>
      <c r="U34" s="46">
        <f t="shared" si="5"/>
        <v>113.83199999999999</v>
      </c>
      <c r="V34" s="46">
        <f t="shared" si="6"/>
        <v>4.7430000000000003</v>
      </c>
      <c r="W34" s="96">
        <v>3.2</v>
      </c>
      <c r="X34" s="96">
        <f t="shared" si="1"/>
        <v>3.2</v>
      </c>
      <c r="Y34" s="97" t="s">
        <v>140</v>
      </c>
      <c r="Z34" s="154">
        <v>0</v>
      </c>
      <c r="AA34" s="154">
        <v>0</v>
      </c>
      <c r="AB34" s="154">
        <v>0</v>
      </c>
      <c r="AC34" s="154">
        <v>1185</v>
      </c>
      <c r="AD34" s="154">
        <v>1056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16867189</v>
      </c>
      <c r="AJ34" s="45">
        <f t="shared" si="7"/>
        <v>1052</v>
      </c>
      <c r="AK34" s="48">
        <f t="shared" si="9"/>
        <v>221.80054817625972</v>
      </c>
      <c r="AL34" s="151">
        <v>0</v>
      </c>
      <c r="AM34" s="151">
        <v>0</v>
      </c>
      <c r="AN34" s="151">
        <v>0</v>
      </c>
      <c r="AO34" s="151">
        <v>1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71</v>
      </c>
      <c r="H35" s="150">
        <f t="shared" si="0"/>
        <v>50</v>
      </c>
      <c r="I35" s="150">
        <v>68</v>
      </c>
      <c r="J35" s="41" t="s">
        <v>88</v>
      </c>
      <c r="K35" s="41">
        <f t="shared" si="3"/>
        <v>45.070422535211272</v>
      </c>
      <c r="L35" s="42">
        <f>(G35-5)/1.42</f>
        <v>46.478873239436624</v>
      </c>
      <c r="M35" s="41">
        <f t="shared" si="12"/>
        <v>50.70422535211268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99297810</v>
      </c>
      <c r="T35" s="45">
        <f t="shared" si="4"/>
        <v>3895</v>
      </c>
      <c r="U35" s="46">
        <f t="shared" si="5"/>
        <v>93.48</v>
      </c>
      <c r="V35" s="46">
        <f t="shared" si="6"/>
        <v>3.895</v>
      </c>
      <c r="W35" s="96">
        <v>4.3</v>
      </c>
      <c r="X35" s="96">
        <f t="shared" si="1"/>
        <v>4.3</v>
      </c>
      <c r="Y35" s="97" t="s">
        <v>140</v>
      </c>
      <c r="Z35" s="154">
        <v>0</v>
      </c>
      <c r="AA35" s="154">
        <v>0</v>
      </c>
      <c r="AB35" s="154">
        <v>0</v>
      </c>
      <c r="AC35" s="154">
        <v>1185</v>
      </c>
      <c r="AD35" s="154">
        <v>1045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16868173</v>
      </c>
      <c r="AJ35" s="45">
        <f t="shared" si="7"/>
        <v>984</v>
      </c>
      <c r="AK35" s="48">
        <f t="shared" si="9"/>
        <v>252.63157894736841</v>
      </c>
      <c r="AL35" s="151">
        <v>0</v>
      </c>
      <c r="AM35" s="151">
        <v>0</v>
      </c>
      <c r="AN35" s="151">
        <v>0</v>
      </c>
      <c r="AO35" s="151">
        <v>1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110002</v>
      </c>
      <c r="U36" s="46">
        <f t="shared" si="5"/>
        <v>2640.0479999999998</v>
      </c>
      <c r="V36" s="46">
        <f t="shared" si="6"/>
        <v>110.002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27197</v>
      </c>
      <c r="AK36" s="61">
        <f>$AJ$36/$V36</f>
        <v>247.24095925528627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0.96333333333333326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32" t="s">
        <v>258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67" t="s">
        <v>259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57" t="s">
        <v>261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57" t="s">
        <v>262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167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15" t="s">
        <v>221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263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168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207" t="s">
        <v>172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174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15" t="s">
        <v>264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 t="s">
        <v>175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 t="s">
        <v>265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209" t="s">
        <v>266</v>
      </c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AF12:AH35 T12:V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5:W5" name="Range1_16_1_1_1_1_1_1_2_2_2_2_2_2_2_2_2_2_2_2_2_2_2_2_2_2_2_2_2_2_2_1_2_2_2_2_2_2_2_2_2_2_3_2_2_2_2_2_2_2_2_2_2_1_1_1_1_2_2_1_1_1_1_1_1_1_1_1_1_3_1_3_2_1_1_1_1_1_2_1_1_1_1_1_2_1"/>
    <protectedRange sqref="R4:W4" name="Range1_16_1_1_1_1_1_1_2_2_2_2_2_2_2_2_2_2_2_2_2_2_2_2_2_2_2_2_2_2_2_1_2_2_2_2_2_2_2_2_2_2_3_2_2_2_2_2_2_2_2_2_2_1_1_1_1_2_2_1_1_1_1_1_1_1_1_1_1_1_1_1_1_3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7"/>
    <protectedRange sqref="R3:W3" name="Range1_16_1_1_1_1_1_1_2_2_2_2_2_2_2_2_2_2_2_2_2_2_2_2_2_2_2_2_2_2_2_1_2_2_2_2_2_2_2_2_2_2_3_2_2_2_2_2_2_2_2_2_2_1_1_1_1_2_2_1_1_1_1_1_1_1_1_1_1_1_1_1_1_3_1_2_1_1_1_1_1_1_2_1_1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B52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3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8" name="Range2_12_5_1_1_1_2_1_1_1_1_1_1_1_1_1_1_1_2_1_1_1_1_1_1_1_1_1_1_1_1_1_1_1_1_1_1_1_1_1_1_2_1_1_1_1_1_1_1_1_1_1_1_2_1_1_1_1_2_1_1_1_1_1_1_1_1_1_1_1_2_1_1_1_1_1_1_1_1_1_1_1_1_1_1_3_1_1_1_1_2_1_1_1_1_1_1_1_2_1_1_1_1_1_1_1_1_1_1_1_1_1_1_1_1_1_1_1_1_1_1_1_1__10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142" priority="5" operator="containsText" text="N/A">
      <formula>NOT(ISERROR(SEARCH("N/A",Z12)))</formula>
    </cfRule>
    <cfRule type="cellIs" dxfId="141" priority="17" operator="equal">
      <formula>0</formula>
    </cfRule>
  </conditionalFormatting>
  <conditionalFormatting sqref="Z12:AG35">
    <cfRule type="cellIs" dxfId="140" priority="16" operator="greaterThanOrEqual">
      <formula>1185</formula>
    </cfRule>
  </conditionalFormatting>
  <conditionalFormatting sqref="Z12:AG35">
    <cfRule type="cellIs" dxfId="139" priority="15" operator="between">
      <formula>0.1</formula>
      <formula>1184</formula>
    </cfRule>
  </conditionalFormatting>
  <conditionalFormatting sqref="Z8:Z9 AT12:AT35 AL36:AQ36 AL12:AR35">
    <cfRule type="cellIs" dxfId="138" priority="14" operator="equal">
      <formula>0</formula>
    </cfRule>
  </conditionalFormatting>
  <conditionalFormatting sqref="Z8:Z9 AT12:AT35 AL36:AQ36 AL12:AR35">
    <cfRule type="cellIs" dxfId="137" priority="13" operator="greaterThan">
      <formula>1179</formula>
    </cfRule>
  </conditionalFormatting>
  <conditionalFormatting sqref="Z8:Z9 AT12:AT35 AL36:AQ36 AL12:AR35">
    <cfRule type="cellIs" dxfId="136" priority="12" operator="greaterThan">
      <formula>99</formula>
    </cfRule>
  </conditionalFormatting>
  <conditionalFormatting sqref="Z8:Z9 AT12:AT35 AL36:AQ36 AL12:AR35">
    <cfRule type="cellIs" dxfId="135" priority="11" operator="greaterThan">
      <formula>0.99</formula>
    </cfRule>
  </conditionalFormatting>
  <conditionalFormatting sqref="AD8:AD9">
    <cfRule type="cellIs" dxfId="134" priority="10" operator="equal">
      <formula>0</formula>
    </cfRule>
  </conditionalFormatting>
  <conditionalFormatting sqref="AD8:AD9">
    <cfRule type="cellIs" dxfId="133" priority="9" operator="greaterThan">
      <formula>1179</formula>
    </cfRule>
  </conditionalFormatting>
  <conditionalFormatting sqref="AD8:AD9">
    <cfRule type="cellIs" dxfId="132" priority="8" operator="greaterThan">
      <formula>99</formula>
    </cfRule>
  </conditionalFormatting>
  <conditionalFormatting sqref="AD8:AD9">
    <cfRule type="cellIs" dxfId="131" priority="7" operator="greaterThan">
      <formula>0.99</formula>
    </cfRule>
  </conditionalFormatting>
  <conditionalFormatting sqref="AK12:AK35">
    <cfRule type="cellIs" dxfId="130" priority="6" operator="greaterThan">
      <formula>$AK$8</formula>
    </cfRule>
  </conditionalFormatting>
  <conditionalFormatting sqref="AS12:AS35">
    <cfRule type="containsText" dxfId="129" priority="1" operator="containsText" text="N/A">
      <formula>NOT(ISERROR(SEARCH("N/A",AS12)))</formula>
    </cfRule>
    <cfRule type="cellIs" dxfId="128" priority="4" operator="equal">
      <formula>0</formula>
    </cfRule>
  </conditionalFormatting>
  <conditionalFormatting sqref="AS12:AS35">
    <cfRule type="cellIs" dxfId="127" priority="3" operator="greaterThanOrEqual">
      <formula>1185</formula>
    </cfRule>
  </conditionalFormatting>
  <conditionalFormatting sqref="AS12:AS35">
    <cfRule type="cellIs" dxfId="126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2" zoomScaleNormal="100" workbookViewId="0">
      <selection activeCell="B56" sqref="B56:B58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153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164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43276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26598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24'!S35</f>
        <v>99297810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24'!AI35</f>
        <v>16868173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71</v>
      </c>
      <c r="H12" s="150">
        <f t="shared" ref="H12:H35" si="0">G12/1.42</f>
        <v>50</v>
      </c>
      <c r="I12" s="150">
        <v>68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99301765</v>
      </c>
      <c r="T12" s="45">
        <f>IF(ISBLANK(S12),"-",S12-S11)</f>
        <v>3955</v>
      </c>
      <c r="U12" s="46">
        <f>T12*24/1000</f>
        <v>94.92</v>
      </c>
      <c r="V12" s="46">
        <f>T12/1000</f>
        <v>3.9550000000000001</v>
      </c>
      <c r="W12" s="96">
        <v>4.7</v>
      </c>
      <c r="X12" s="96">
        <f t="shared" ref="X12:X35" si="1">W12</f>
        <v>4.7</v>
      </c>
      <c r="Y12" s="97" t="s">
        <v>252</v>
      </c>
      <c r="Z12" s="154">
        <v>0</v>
      </c>
      <c r="AA12" s="154">
        <v>0</v>
      </c>
      <c r="AB12" s="154">
        <v>0</v>
      </c>
      <c r="AC12" s="154">
        <v>1185</v>
      </c>
      <c r="AD12" s="154">
        <v>1098</v>
      </c>
      <c r="AE12" s="154">
        <v>0</v>
      </c>
      <c r="AF12" s="47" t="s">
        <v>90</v>
      </c>
      <c r="AG12" s="47" t="s">
        <v>90</v>
      </c>
      <c r="AH12" s="98" t="s">
        <v>90</v>
      </c>
      <c r="AI12" s="103">
        <v>16868941</v>
      </c>
      <c r="AJ12" s="45">
        <f>IF(ISBLANK(AI12),"-",AI12-AI11)</f>
        <v>768</v>
      </c>
      <c r="AK12" s="48">
        <f>AJ12/V12</f>
        <v>194.18457648546143</v>
      </c>
      <c r="AL12" s="151">
        <v>0</v>
      </c>
      <c r="AM12" s="151">
        <v>0</v>
      </c>
      <c r="AN12" s="151">
        <v>0</v>
      </c>
      <c r="AO12" s="151">
        <v>1</v>
      </c>
      <c r="AP12" s="151">
        <v>1</v>
      </c>
      <c r="AQ12" s="151">
        <v>0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3</v>
      </c>
      <c r="G13" s="118">
        <v>71</v>
      </c>
      <c r="H13" s="150">
        <f t="shared" si="0"/>
        <v>50</v>
      </c>
      <c r="I13" s="150">
        <v>68</v>
      </c>
      <c r="J13" s="41" t="s">
        <v>88</v>
      </c>
      <c r="K13" s="41">
        <f t="shared" ref="K13:K35" si="3">L13-(2/1.42)</f>
        <v>45.070422535211272</v>
      </c>
      <c r="L13" s="42">
        <f>(G13-5)/1.42</f>
        <v>46.478873239436624</v>
      </c>
      <c r="M13" s="41">
        <f>L13+(6/1.42)</f>
        <v>50.70422535211268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99305590</v>
      </c>
      <c r="T13" s="45">
        <f t="shared" ref="T13:T35" si="4">IF(ISBLANK(S13),"-",S13-S12)</f>
        <v>3825</v>
      </c>
      <c r="U13" s="46">
        <f t="shared" ref="U13:U36" si="5">T13*24/1000</f>
        <v>91.8</v>
      </c>
      <c r="V13" s="46">
        <f t="shared" ref="V13:V36" si="6">T13/1000</f>
        <v>3.8250000000000002</v>
      </c>
      <c r="W13" s="96">
        <v>5.4</v>
      </c>
      <c r="X13" s="96">
        <f t="shared" si="1"/>
        <v>5.4</v>
      </c>
      <c r="Y13" s="97" t="s">
        <v>140</v>
      </c>
      <c r="Z13" s="154">
        <v>0</v>
      </c>
      <c r="AA13" s="154">
        <v>0</v>
      </c>
      <c r="AB13" s="154">
        <v>0</v>
      </c>
      <c r="AC13" s="154">
        <v>1185</v>
      </c>
      <c r="AD13" s="154">
        <v>1025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16869875</v>
      </c>
      <c r="AJ13" s="45">
        <f t="shared" ref="AJ13:AJ35" si="7">IF(ISBLANK(AI13),"-",AI13-AI12)</f>
        <v>934</v>
      </c>
      <c r="AK13" s="48">
        <f>AJ13/V13</f>
        <v>244.1830065359477</v>
      </c>
      <c r="AL13" s="151">
        <v>0</v>
      </c>
      <c r="AM13" s="151">
        <v>0</v>
      </c>
      <c r="AN13" s="151">
        <v>0</v>
      </c>
      <c r="AO13" s="151">
        <v>1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4</v>
      </c>
      <c r="G14" s="118">
        <v>70</v>
      </c>
      <c r="H14" s="150">
        <v>70</v>
      </c>
      <c r="I14" s="150">
        <v>67</v>
      </c>
      <c r="J14" s="41" t="s">
        <v>88</v>
      </c>
      <c r="K14" s="41">
        <f t="shared" si="3"/>
        <v>44.366197183098592</v>
      </c>
      <c r="L14" s="42">
        <f>(G14-5)/1.42</f>
        <v>45.774647887323944</v>
      </c>
      <c r="M14" s="41">
        <f>L14+(6/1.42)</f>
        <v>50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99309188</v>
      </c>
      <c r="T14" s="45">
        <f>IF(ISBLANK(S14),"-",S14-S13)</f>
        <v>3598</v>
      </c>
      <c r="U14" s="46">
        <f t="shared" si="5"/>
        <v>86.352000000000004</v>
      </c>
      <c r="V14" s="46">
        <f t="shared" si="6"/>
        <v>3.5979999999999999</v>
      </c>
      <c r="W14" s="96">
        <v>6.8</v>
      </c>
      <c r="X14" s="96">
        <f t="shared" si="1"/>
        <v>6.8</v>
      </c>
      <c r="Y14" s="97" t="s">
        <v>140</v>
      </c>
      <c r="Z14" s="154">
        <v>0</v>
      </c>
      <c r="AA14" s="154">
        <v>0</v>
      </c>
      <c r="AB14" s="154">
        <v>0</v>
      </c>
      <c r="AC14" s="154">
        <v>1185</v>
      </c>
      <c r="AD14" s="154">
        <v>1007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16870884</v>
      </c>
      <c r="AJ14" s="45">
        <f t="shared" si="7"/>
        <v>1009</v>
      </c>
      <c r="AK14" s="48">
        <f t="shared" ref="AK14:AK35" si="9">AJ14/V14</f>
        <v>280.43357420789329</v>
      </c>
      <c r="AL14" s="151">
        <v>0</v>
      </c>
      <c r="AM14" s="151">
        <v>0</v>
      </c>
      <c r="AN14" s="151">
        <v>0</v>
      </c>
      <c r="AO14" s="151">
        <v>1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5</v>
      </c>
      <c r="G15" s="118">
        <v>69</v>
      </c>
      <c r="H15" s="150">
        <f t="shared" si="0"/>
        <v>48.591549295774648</v>
      </c>
      <c r="I15" s="150">
        <v>66</v>
      </c>
      <c r="J15" s="41" t="s">
        <v>88</v>
      </c>
      <c r="K15" s="41">
        <f t="shared" si="3"/>
        <v>43.661971830985919</v>
      </c>
      <c r="L15" s="42">
        <f>(G15-5)/1.42</f>
        <v>45.070422535211272</v>
      </c>
      <c r="M15" s="41">
        <f>L15+(6/1.42)</f>
        <v>49.295774647887328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99312665</v>
      </c>
      <c r="T15" s="45">
        <f t="shared" si="4"/>
        <v>3477</v>
      </c>
      <c r="U15" s="46">
        <f t="shared" si="5"/>
        <v>83.447999999999993</v>
      </c>
      <c r="V15" s="46">
        <f t="shared" si="6"/>
        <v>3.4769999999999999</v>
      </c>
      <c r="W15" s="96">
        <v>8.4</v>
      </c>
      <c r="X15" s="96">
        <f t="shared" si="1"/>
        <v>8.4</v>
      </c>
      <c r="Y15" s="97" t="s">
        <v>140</v>
      </c>
      <c r="Z15" s="154">
        <v>0</v>
      </c>
      <c r="AA15" s="154">
        <v>0</v>
      </c>
      <c r="AB15" s="154">
        <v>0</v>
      </c>
      <c r="AC15" s="154">
        <v>1185</v>
      </c>
      <c r="AD15" s="154">
        <v>1005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16871865</v>
      </c>
      <c r="AJ15" s="45">
        <f t="shared" si="7"/>
        <v>981</v>
      </c>
      <c r="AK15" s="48">
        <f t="shared" si="9"/>
        <v>282.13977566867993</v>
      </c>
      <c r="AL15" s="151">
        <v>0</v>
      </c>
      <c r="AM15" s="151">
        <v>0</v>
      </c>
      <c r="AN15" s="151">
        <v>0</v>
      </c>
      <c r="AO15" s="151">
        <v>1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6</v>
      </c>
      <c r="G16" s="118">
        <v>80</v>
      </c>
      <c r="H16" s="150">
        <f t="shared" si="0"/>
        <v>56.338028169014088</v>
      </c>
      <c r="I16" s="150">
        <v>78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99316685</v>
      </c>
      <c r="T16" s="45">
        <f t="shared" si="4"/>
        <v>4020</v>
      </c>
      <c r="U16" s="46">
        <f t="shared" si="5"/>
        <v>96.48</v>
      </c>
      <c r="V16" s="46">
        <f t="shared" si="6"/>
        <v>4.0199999999999996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0</v>
      </c>
      <c r="AC16" s="154">
        <v>1185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16872896</v>
      </c>
      <c r="AJ16" s="45">
        <f t="shared" si="7"/>
        <v>1031</v>
      </c>
      <c r="AK16" s="48">
        <f t="shared" si="9"/>
        <v>256.46766169154233</v>
      </c>
      <c r="AL16" s="151">
        <v>0</v>
      </c>
      <c r="AM16" s="151">
        <v>0</v>
      </c>
      <c r="AN16" s="151">
        <v>0</v>
      </c>
      <c r="AO16" s="151">
        <v>1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7</v>
      </c>
      <c r="G17" s="118">
        <v>76</v>
      </c>
      <c r="H17" s="150">
        <f t="shared" si="0"/>
        <v>53.521126760563384</v>
      </c>
      <c r="I17" s="150">
        <v>76</v>
      </c>
      <c r="J17" s="41" t="s">
        <v>88</v>
      </c>
      <c r="K17" s="41">
        <f t="shared" si="3"/>
        <v>52.112676056338032</v>
      </c>
      <c r="L17" s="42">
        <f t="shared" ref="L17:L26" si="10">G17/1.42</f>
        <v>53.521126760563384</v>
      </c>
      <c r="M17" s="41">
        <f>L17+1.42</f>
        <v>54.941126760563385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99321186</v>
      </c>
      <c r="T17" s="45">
        <f t="shared" si="4"/>
        <v>4501</v>
      </c>
      <c r="U17" s="46">
        <f t="shared" si="5"/>
        <v>108.024</v>
      </c>
      <c r="V17" s="46">
        <f t="shared" si="6"/>
        <v>4.5010000000000003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0</v>
      </c>
      <c r="AC17" s="154">
        <v>1185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16874028</v>
      </c>
      <c r="AJ17" s="45">
        <f t="shared" si="7"/>
        <v>1132</v>
      </c>
      <c r="AK17" s="48">
        <f t="shared" si="9"/>
        <v>251.49966674072425</v>
      </c>
      <c r="AL17" s="151">
        <v>0</v>
      </c>
      <c r="AM17" s="151">
        <v>0</v>
      </c>
      <c r="AN17" s="151">
        <v>0</v>
      </c>
      <c r="AO17" s="151">
        <v>1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0.94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99325435</v>
      </c>
      <c r="T18" s="45">
        <f t="shared" si="4"/>
        <v>4249</v>
      </c>
      <c r="U18" s="46">
        <f t="shared" si="5"/>
        <v>101.976</v>
      </c>
      <c r="V18" s="46">
        <f t="shared" si="6"/>
        <v>4.2489999999999997</v>
      </c>
      <c r="W18" s="96">
        <v>9.1</v>
      </c>
      <c r="X18" s="96">
        <f t="shared" si="1"/>
        <v>9.1</v>
      </c>
      <c r="Y18" s="97" t="s">
        <v>171</v>
      </c>
      <c r="Z18" s="154">
        <v>1016</v>
      </c>
      <c r="AA18" s="154">
        <v>0</v>
      </c>
      <c r="AB18" s="154">
        <v>0</v>
      </c>
      <c r="AC18" s="154">
        <v>1185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16875169</v>
      </c>
      <c r="AJ18" s="45">
        <f t="shared" si="7"/>
        <v>1141</v>
      </c>
      <c r="AK18" s="48">
        <f t="shared" si="9"/>
        <v>268.53377265238879</v>
      </c>
      <c r="AL18" s="151">
        <v>1</v>
      </c>
      <c r="AM18" s="151">
        <v>0</v>
      </c>
      <c r="AN18" s="151">
        <v>0</v>
      </c>
      <c r="AO18" s="151">
        <v>1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77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99330417</v>
      </c>
      <c r="T19" s="45">
        <f t="shared" si="4"/>
        <v>4982</v>
      </c>
      <c r="U19" s="46">
        <f>T19*24/1000</f>
        <v>119.568</v>
      </c>
      <c r="V19" s="46">
        <f t="shared" si="6"/>
        <v>4.9820000000000002</v>
      </c>
      <c r="W19" s="96">
        <v>8.5</v>
      </c>
      <c r="X19" s="96">
        <f t="shared" si="1"/>
        <v>8.5</v>
      </c>
      <c r="Y19" s="97" t="s">
        <v>171</v>
      </c>
      <c r="Z19" s="154">
        <v>1016</v>
      </c>
      <c r="AA19" s="154">
        <v>0</v>
      </c>
      <c r="AB19" s="154">
        <v>0</v>
      </c>
      <c r="AC19" s="154">
        <v>1185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16876365</v>
      </c>
      <c r="AJ19" s="45">
        <f t="shared" si="7"/>
        <v>1196</v>
      </c>
      <c r="AK19" s="48">
        <f t="shared" si="9"/>
        <v>240.06423123243675</v>
      </c>
      <c r="AL19" s="151">
        <v>1</v>
      </c>
      <c r="AM19" s="151">
        <v>0</v>
      </c>
      <c r="AN19" s="151">
        <v>0</v>
      </c>
      <c r="AO19" s="151">
        <v>1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7</v>
      </c>
      <c r="G20" s="118">
        <v>76</v>
      </c>
      <c r="H20" s="150">
        <f t="shared" si="0"/>
        <v>53.521126760563384</v>
      </c>
      <c r="I20" s="150">
        <v>76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99334978</v>
      </c>
      <c r="T20" s="45">
        <f t="shared" si="4"/>
        <v>4561</v>
      </c>
      <c r="U20" s="46">
        <f t="shared" si="5"/>
        <v>109.464</v>
      </c>
      <c r="V20" s="46">
        <f t="shared" si="6"/>
        <v>4.5609999999999999</v>
      </c>
      <c r="W20" s="96">
        <v>8</v>
      </c>
      <c r="X20" s="96">
        <f t="shared" si="1"/>
        <v>8</v>
      </c>
      <c r="Y20" s="97" t="s">
        <v>171</v>
      </c>
      <c r="Z20" s="154">
        <v>1016</v>
      </c>
      <c r="AA20" s="154">
        <v>0</v>
      </c>
      <c r="AB20" s="154">
        <v>0</v>
      </c>
      <c r="AC20" s="154">
        <v>1185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16877529</v>
      </c>
      <c r="AJ20" s="45">
        <f t="shared" si="7"/>
        <v>1164</v>
      </c>
      <c r="AK20" s="48">
        <f t="shared" si="9"/>
        <v>255.20719140539356</v>
      </c>
      <c r="AL20" s="151">
        <v>1</v>
      </c>
      <c r="AM20" s="151">
        <v>0</v>
      </c>
      <c r="AN20" s="151">
        <v>0</v>
      </c>
      <c r="AO20" s="151">
        <v>1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76</v>
      </c>
      <c r="H21" s="150">
        <f t="shared" si="0"/>
        <v>53.521126760563384</v>
      </c>
      <c r="I21" s="150">
        <v>76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99339805</v>
      </c>
      <c r="T21" s="45">
        <f t="shared" si="4"/>
        <v>4827</v>
      </c>
      <c r="U21" s="46">
        <f t="shared" si="5"/>
        <v>115.848</v>
      </c>
      <c r="V21" s="46">
        <f t="shared" si="6"/>
        <v>4.827</v>
      </c>
      <c r="W21" s="96">
        <v>7.4</v>
      </c>
      <c r="X21" s="96">
        <f t="shared" si="1"/>
        <v>7.4</v>
      </c>
      <c r="Y21" s="97" t="s">
        <v>171</v>
      </c>
      <c r="Z21" s="154">
        <v>1017</v>
      </c>
      <c r="AA21" s="154">
        <v>0</v>
      </c>
      <c r="AB21" s="154">
        <v>0</v>
      </c>
      <c r="AC21" s="154">
        <v>1185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16878757</v>
      </c>
      <c r="AJ21" s="45">
        <f t="shared" si="7"/>
        <v>1228</v>
      </c>
      <c r="AK21" s="48">
        <f t="shared" si="9"/>
        <v>254.4023202817485</v>
      </c>
      <c r="AL21" s="151">
        <v>1</v>
      </c>
      <c r="AM21" s="151">
        <v>0</v>
      </c>
      <c r="AN21" s="151">
        <v>0</v>
      </c>
      <c r="AO21" s="151">
        <v>1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1.06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76</v>
      </c>
      <c r="H22" s="150">
        <f t="shared" si="0"/>
        <v>53.521126760563384</v>
      </c>
      <c r="I22" s="150">
        <v>76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99344104</v>
      </c>
      <c r="T22" s="45">
        <f t="shared" si="4"/>
        <v>4299</v>
      </c>
      <c r="U22" s="46">
        <f t="shared" si="5"/>
        <v>103.176</v>
      </c>
      <c r="V22" s="46">
        <f t="shared" si="6"/>
        <v>4.2990000000000004</v>
      </c>
      <c r="W22" s="96">
        <v>6.9</v>
      </c>
      <c r="X22" s="96">
        <f>W22</f>
        <v>6.9</v>
      </c>
      <c r="Y22" s="97" t="s">
        <v>171</v>
      </c>
      <c r="Z22" s="154">
        <v>1016</v>
      </c>
      <c r="AA22" s="154">
        <v>0</v>
      </c>
      <c r="AB22" s="154">
        <v>0</v>
      </c>
      <c r="AC22" s="154">
        <v>1185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16879912</v>
      </c>
      <c r="AJ22" s="45">
        <f t="shared" si="7"/>
        <v>1155</v>
      </c>
      <c r="AK22" s="48">
        <f t="shared" si="9"/>
        <v>268.66713189113744</v>
      </c>
      <c r="AL22" s="151">
        <v>1</v>
      </c>
      <c r="AM22" s="151">
        <v>0</v>
      </c>
      <c r="AN22" s="151">
        <v>0</v>
      </c>
      <c r="AO22" s="151">
        <v>1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4</v>
      </c>
      <c r="G23" s="118">
        <v>76</v>
      </c>
      <c r="H23" s="150">
        <f t="shared" si="0"/>
        <v>53.521126760563384</v>
      </c>
      <c r="I23" s="150">
        <v>75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99349125</v>
      </c>
      <c r="T23" s="45">
        <f t="shared" si="4"/>
        <v>5021</v>
      </c>
      <c r="U23" s="46">
        <f>T23*24/1000</f>
        <v>120.504</v>
      </c>
      <c r="V23" s="46">
        <f t="shared" si="6"/>
        <v>5.0209999999999999</v>
      </c>
      <c r="W23" s="96">
        <v>6.3</v>
      </c>
      <c r="X23" s="96">
        <f t="shared" si="1"/>
        <v>6.3</v>
      </c>
      <c r="Y23" s="97" t="s">
        <v>171</v>
      </c>
      <c r="Z23" s="154">
        <v>1016</v>
      </c>
      <c r="AA23" s="154">
        <v>0</v>
      </c>
      <c r="AB23" s="154">
        <v>0</v>
      </c>
      <c r="AC23" s="154">
        <v>1185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16881085</v>
      </c>
      <c r="AJ23" s="45">
        <f t="shared" si="7"/>
        <v>1173</v>
      </c>
      <c r="AK23" s="48">
        <f t="shared" si="9"/>
        <v>233.61880103565028</v>
      </c>
      <c r="AL23" s="151">
        <v>1</v>
      </c>
      <c r="AM23" s="151">
        <v>0</v>
      </c>
      <c r="AN23" s="151">
        <v>0</v>
      </c>
      <c r="AO23" s="151">
        <v>1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3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99354335</v>
      </c>
      <c r="T24" s="45">
        <f t="shared" si="4"/>
        <v>5210</v>
      </c>
      <c r="U24" s="46">
        <f>T24*24/1000</f>
        <v>125.04</v>
      </c>
      <c r="V24" s="46">
        <f t="shared" si="6"/>
        <v>5.21</v>
      </c>
      <c r="W24" s="96">
        <v>5.9</v>
      </c>
      <c r="X24" s="96">
        <f t="shared" si="1"/>
        <v>5.9</v>
      </c>
      <c r="Y24" s="97" t="s">
        <v>171</v>
      </c>
      <c r="Z24" s="154">
        <v>1016</v>
      </c>
      <c r="AA24" s="154">
        <v>0</v>
      </c>
      <c r="AB24" s="154">
        <v>0</v>
      </c>
      <c r="AC24" s="154">
        <v>1185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16882239</v>
      </c>
      <c r="AJ24" s="45">
        <f t="shared" si="7"/>
        <v>1154</v>
      </c>
      <c r="AK24" s="48">
        <f t="shared" si="9"/>
        <v>221.4971209213052</v>
      </c>
      <c r="AL24" s="151">
        <v>1</v>
      </c>
      <c r="AM24" s="151">
        <v>0</v>
      </c>
      <c r="AN24" s="151">
        <v>0</v>
      </c>
      <c r="AO24" s="151">
        <v>1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2</v>
      </c>
      <c r="G25" s="118">
        <v>76</v>
      </c>
      <c r="H25" s="150">
        <f t="shared" si="0"/>
        <v>53.521126760563384</v>
      </c>
      <c r="I25" s="150">
        <v>74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99359130</v>
      </c>
      <c r="T25" s="45">
        <f t="shared" si="4"/>
        <v>4795</v>
      </c>
      <c r="U25" s="46">
        <f t="shared" si="5"/>
        <v>115.08</v>
      </c>
      <c r="V25" s="46">
        <f t="shared" si="6"/>
        <v>4.7949999999999999</v>
      </c>
      <c r="W25" s="96">
        <v>5.5</v>
      </c>
      <c r="X25" s="96">
        <f t="shared" si="1"/>
        <v>5.5</v>
      </c>
      <c r="Y25" s="97" t="s">
        <v>171</v>
      </c>
      <c r="Z25" s="154">
        <v>1005</v>
      </c>
      <c r="AA25" s="154">
        <v>0</v>
      </c>
      <c r="AB25" s="154">
        <v>0</v>
      </c>
      <c r="AC25" s="154">
        <v>1185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16883409</v>
      </c>
      <c r="AJ25" s="45">
        <f t="shared" si="7"/>
        <v>1170</v>
      </c>
      <c r="AK25" s="48">
        <f t="shared" si="9"/>
        <v>244.00417101147028</v>
      </c>
      <c r="AL25" s="151">
        <v>1</v>
      </c>
      <c r="AM25" s="151">
        <v>0</v>
      </c>
      <c r="AN25" s="151">
        <v>0</v>
      </c>
      <c r="AO25" s="151">
        <v>1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0.88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2</v>
      </c>
      <c r="G26" s="118">
        <v>77</v>
      </c>
      <c r="H26" s="150">
        <f t="shared" si="0"/>
        <v>54.225352112676056</v>
      </c>
      <c r="I26" s="150">
        <v>75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99363540</v>
      </c>
      <c r="T26" s="45">
        <f t="shared" si="4"/>
        <v>4410</v>
      </c>
      <c r="U26" s="46">
        <f t="shared" si="5"/>
        <v>105.84</v>
      </c>
      <c r="V26" s="46">
        <f t="shared" si="6"/>
        <v>4.41</v>
      </c>
      <c r="W26" s="96">
        <v>5.0999999999999996</v>
      </c>
      <c r="X26" s="96">
        <f t="shared" si="1"/>
        <v>5.0999999999999996</v>
      </c>
      <c r="Y26" s="97" t="s">
        <v>171</v>
      </c>
      <c r="Z26" s="154">
        <v>1005</v>
      </c>
      <c r="AA26" s="154">
        <v>0</v>
      </c>
      <c r="AB26" s="154">
        <v>0</v>
      </c>
      <c r="AC26" s="154">
        <v>1185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16884565</v>
      </c>
      <c r="AJ26" s="45">
        <f t="shared" si="7"/>
        <v>1156</v>
      </c>
      <c r="AK26" s="48">
        <f t="shared" si="9"/>
        <v>262.13151927437639</v>
      </c>
      <c r="AL26" s="151">
        <v>1</v>
      </c>
      <c r="AM26" s="151">
        <v>0</v>
      </c>
      <c r="AN26" s="151">
        <v>0</v>
      </c>
      <c r="AO26" s="151">
        <v>1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2</v>
      </c>
      <c r="G27" s="118">
        <v>77</v>
      </c>
      <c r="H27" s="150">
        <f t="shared" si="0"/>
        <v>54.225352112676056</v>
      </c>
      <c r="I27" s="150">
        <v>75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99367935</v>
      </c>
      <c r="T27" s="45">
        <f t="shared" si="4"/>
        <v>4395</v>
      </c>
      <c r="U27" s="46">
        <f t="shared" si="5"/>
        <v>105.48</v>
      </c>
      <c r="V27" s="46">
        <f t="shared" si="6"/>
        <v>4.3949999999999996</v>
      </c>
      <c r="W27" s="96">
        <v>4.8</v>
      </c>
      <c r="X27" s="96">
        <f t="shared" si="1"/>
        <v>4.8</v>
      </c>
      <c r="Y27" s="97" t="s">
        <v>171</v>
      </c>
      <c r="Z27" s="154">
        <v>1005</v>
      </c>
      <c r="AA27" s="154">
        <v>0</v>
      </c>
      <c r="AB27" s="154">
        <v>0</v>
      </c>
      <c r="AC27" s="154">
        <v>1185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16885723</v>
      </c>
      <c r="AJ27" s="45">
        <f>IF(ISBLANK(AI27),"-",AI27-AI26)</f>
        <v>1158</v>
      </c>
      <c r="AK27" s="48">
        <f t="shared" si="9"/>
        <v>263.48122866894198</v>
      </c>
      <c r="AL27" s="151">
        <v>1</v>
      </c>
      <c r="AM27" s="151">
        <v>0</v>
      </c>
      <c r="AN27" s="151">
        <v>0</v>
      </c>
      <c r="AO27" s="151">
        <v>1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0</v>
      </c>
      <c r="G28" s="118">
        <v>75</v>
      </c>
      <c r="H28" s="150">
        <f t="shared" si="0"/>
        <v>52.816901408450704</v>
      </c>
      <c r="I28" s="150">
        <v>73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99372708</v>
      </c>
      <c r="T28" s="45">
        <f t="shared" si="4"/>
        <v>4773</v>
      </c>
      <c r="U28" s="46">
        <f t="shared" si="5"/>
        <v>114.55200000000001</v>
      </c>
      <c r="V28" s="46">
        <f t="shared" si="6"/>
        <v>4.7729999999999997</v>
      </c>
      <c r="W28" s="96">
        <v>4.5</v>
      </c>
      <c r="X28" s="96">
        <f t="shared" si="1"/>
        <v>4.5</v>
      </c>
      <c r="Y28" s="97" t="s">
        <v>171</v>
      </c>
      <c r="Z28" s="154">
        <v>1005</v>
      </c>
      <c r="AA28" s="154">
        <v>0</v>
      </c>
      <c r="AB28" s="154">
        <v>0</v>
      </c>
      <c r="AC28" s="154">
        <v>1185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16886874</v>
      </c>
      <c r="AJ28" s="45">
        <f t="shared" si="7"/>
        <v>1151</v>
      </c>
      <c r="AK28" s="48">
        <f>AJ27/V28</f>
        <v>242.61470773098682</v>
      </c>
      <c r="AL28" s="151">
        <v>1</v>
      </c>
      <c r="AM28" s="151">
        <v>0</v>
      </c>
      <c r="AN28" s="151">
        <v>0</v>
      </c>
      <c r="AO28" s="151">
        <v>1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-1</v>
      </c>
      <c r="G29" s="118">
        <v>75</v>
      </c>
      <c r="H29" s="150">
        <f t="shared" si="0"/>
        <v>52.816901408450704</v>
      </c>
      <c r="I29" s="150">
        <v>73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99378021</v>
      </c>
      <c r="T29" s="45">
        <f t="shared" si="4"/>
        <v>5313</v>
      </c>
      <c r="U29" s="46">
        <f t="shared" si="5"/>
        <v>127.512</v>
      </c>
      <c r="V29" s="46">
        <f t="shared" si="6"/>
        <v>5.3129999999999997</v>
      </c>
      <c r="W29" s="96">
        <v>4.0999999999999996</v>
      </c>
      <c r="X29" s="96">
        <f t="shared" si="1"/>
        <v>4.0999999999999996</v>
      </c>
      <c r="Y29" s="97" t="s">
        <v>171</v>
      </c>
      <c r="Z29" s="154">
        <v>1006</v>
      </c>
      <c r="AA29" s="154">
        <v>0</v>
      </c>
      <c r="AB29" s="154">
        <v>0</v>
      </c>
      <c r="AC29" s="154">
        <v>1185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16888048</v>
      </c>
      <c r="AJ29" s="45">
        <f t="shared" si="7"/>
        <v>1174</v>
      </c>
      <c r="AK29" s="48">
        <f>AJ28/V29</f>
        <v>216.63843402973839</v>
      </c>
      <c r="AL29" s="151">
        <v>1</v>
      </c>
      <c r="AM29" s="151">
        <v>0</v>
      </c>
      <c r="AN29" s="151">
        <v>0</v>
      </c>
      <c r="AO29" s="151">
        <v>1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0.7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-1</v>
      </c>
      <c r="G30" s="118">
        <v>75</v>
      </c>
      <c r="H30" s="150">
        <f t="shared" si="0"/>
        <v>52.816901408450704</v>
      </c>
      <c r="I30" s="150">
        <v>73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99383250</v>
      </c>
      <c r="T30" s="45">
        <f t="shared" si="4"/>
        <v>5229</v>
      </c>
      <c r="U30" s="46">
        <f t="shared" si="5"/>
        <v>125.496</v>
      </c>
      <c r="V30" s="46">
        <f t="shared" si="6"/>
        <v>5.2290000000000001</v>
      </c>
      <c r="W30" s="96">
        <v>3.7</v>
      </c>
      <c r="X30" s="96">
        <f t="shared" si="1"/>
        <v>3.7</v>
      </c>
      <c r="Y30" s="97" t="s">
        <v>171</v>
      </c>
      <c r="Z30" s="154">
        <v>1005</v>
      </c>
      <c r="AA30" s="154">
        <v>0</v>
      </c>
      <c r="AB30" s="154">
        <v>0</v>
      </c>
      <c r="AC30" s="154">
        <v>1185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16889182</v>
      </c>
      <c r="AJ30" s="45">
        <f t="shared" si="7"/>
        <v>1134</v>
      </c>
      <c r="AK30" s="48">
        <f t="shared" si="9"/>
        <v>216.86746987951807</v>
      </c>
      <c r="AL30" s="151">
        <v>1</v>
      </c>
      <c r="AM30" s="151">
        <v>0</v>
      </c>
      <c r="AN30" s="151">
        <v>0</v>
      </c>
      <c r="AO30" s="151">
        <v>1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-1</v>
      </c>
      <c r="G31" s="118">
        <v>74</v>
      </c>
      <c r="H31" s="150">
        <f t="shared" si="0"/>
        <v>52.112676056338032</v>
      </c>
      <c r="I31" s="150">
        <v>71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99388708</v>
      </c>
      <c r="T31" s="45">
        <f t="shared" si="4"/>
        <v>5458</v>
      </c>
      <c r="U31" s="46">
        <f t="shared" si="5"/>
        <v>130.99199999999999</v>
      </c>
      <c r="V31" s="46">
        <f t="shared" si="6"/>
        <v>5.4580000000000002</v>
      </c>
      <c r="W31" s="96">
        <v>3.4</v>
      </c>
      <c r="X31" s="96">
        <f t="shared" si="1"/>
        <v>3.4</v>
      </c>
      <c r="Y31" s="97" t="s">
        <v>171</v>
      </c>
      <c r="Z31" s="154">
        <v>1006</v>
      </c>
      <c r="AA31" s="154">
        <v>0</v>
      </c>
      <c r="AB31" s="154">
        <v>0</v>
      </c>
      <c r="AC31" s="154">
        <v>1185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16890331</v>
      </c>
      <c r="AJ31" s="45">
        <f t="shared" si="7"/>
        <v>1149</v>
      </c>
      <c r="AK31" s="48">
        <f t="shared" si="9"/>
        <v>210.51667277390985</v>
      </c>
      <c r="AL31" s="151">
        <v>1</v>
      </c>
      <c r="AM31" s="151">
        <v>0</v>
      </c>
      <c r="AN31" s="151">
        <v>0</v>
      </c>
      <c r="AO31" s="151">
        <v>1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-1</v>
      </c>
      <c r="G32" s="118">
        <v>75</v>
      </c>
      <c r="H32" s="150">
        <f t="shared" si="0"/>
        <v>52.816901408450704</v>
      </c>
      <c r="I32" s="150">
        <v>73</v>
      </c>
      <c r="J32" s="41" t="s">
        <v>88</v>
      </c>
      <c r="K32" s="41">
        <f t="shared" si="3"/>
        <v>49.295774647887328</v>
      </c>
      <c r="L32" s="42">
        <f t="shared" si="13"/>
        <v>50.70422535211268</v>
      </c>
      <c r="M32" s="41">
        <f t="shared" si="12"/>
        <v>54.929577464788736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99394000</v>
      </c>
      <c r="T32" s="45">
        <f t="shared" si="4"/>
        <v>5292</v>
      </c>
      <c r="U32" s="46">
        <f t="shared" si="5"/>
        <v>127.008</v>
      </c>
      <c r="V32" s="46">
        <f t="shared" si="6"/>
        <v>5.2919999999999998</v>
      </c>
      <c r="W32" s="96">
        <v>3.1</v>
      </c>
      <c r="X32" s="96">
        <f t="shared" si="1"/>
        <v>3.1</v>
      </c>
      <c r="Y32" s="97" t="s">
        <v>171</v>
      </c>
      <c r="Z32" s="154">
        <v>1005</v>
      </c>
      <c r="AA32" s="154">
        <v>0</v>
      </c>
      <c r="AB32" s="154">
        <v>0</v>
      </c>
      <c r="AC32" s="154">
        <v>1185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16891468</v>
      </c>
      <c r="AJ32" s="45">
        <f t="shared" si="7"/>
        <v>1137</v>
      </c>
      <c r="AK32" s="48">
        <f t="shared" si="9"/>
        <v>214.85260770975057</v>
      </c>
      <c r="AL32" s="151">
        <v>1</v>
      </c>
      <c r="AM32" s="151">
        <v>0</v>
      </c>
      <c r="AN32" s="151">
        <v>0</v>
      </c>
      <c r="AO32" s="151">
        <v>1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-1</v>
      </c>
      <c r="G33" s="118">
        <v>77</v>
      </c>
      <c r="H33" s="150">
        <f t="shared" si="0"/>
        <v>54.225352112676056</v>
      </c>
      <c r="I33" s="150">
        <v>74</v>
      </c>
      <c r="J33" s="41" t="s">
        <v>88</v>
      </c>
      <c r="K33" s="41">
        <f t="shared" si="3"/>
        <v>50.70422535211268</v>
      </c>
      <c r="L33" s="42">
        <f t="shared" si="13"/>
        <v>52.112676056338032</v>
      </c>
      <c r="M33" s="41">
        <f t="shared" si="12"/>
        <v>56.338028169014088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99399385</v>
      </c>
      <c r="T33" s="45">
        <f t="shared" si="4"/>
        <v>5385</v>
      </c>
      <c r="U33" s="46">
        <f t="shared" si="5"/>
        <v>129.24</v>
      </c>
      <c r="V33" s="46">
        <f t="shared" si="6"/>
        <v>5.3849999999999998</v>
      </c>
      <c r="W33" s="96">
        <v>2.9</v>
      </c>
      <c r="X33" s="96">
        <f t="shared" si="1"/>
        <v>2.9</v>
      </c>
      <c r="Y33" s="97" t="s">
        <v>171</v>
      </c>
      <c r="Z33" s="154">
        <v>1005</v>
      </c>
      <c r="AA33" s="154">
        <v>0</v>
      </c>
      <c r="AB33" s="154">
        <v>0</v>
      </c>
      <c r="AC33" s="154">
        <v>1185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16892654</v>
      </c>
      <c r="AJ33" s="45">
        <f t="shared" si="7"/>
        <v>1186</v>
      </c>
      <c r="AK33" s="48">
        <f t="shared" si="9"/>
        <v>220.24141132776231</v>
      </c>
      <c r="AL33" s="151">
        <v>1</v>
      </c>
      <c r="AM33" s="151">
        <v>0</v>
      </c>
      <c r="AN33" s="151">
        <v>0</v>
      </c>
      <c r="AO33" s="151">
        <v>1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0.89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73</v>
      </c>
      <c r="H34" s="150">
        <f t="shared" si="0"/>
        <v>51.408450704225352</v>
      </c>
      <c r="I34" s="150">
        <v>70</v>
      </c>
      <c r="J34" s="41" t="s">
        <v>88</v>
      </c>
      <c r="K34" s="41">
        <f>L34-(2/1.42)</f>
        <v>46.478873239436624</v>
      </c>
      <c r="L34" s="42">
        <f>(G34-5)/1.42</f>
        <v>47.887323943661976</v>
      </c>
      <c r="M34" s="41">
        <f t="shared" si="12"/>
        <v>52.112676056338032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99403920</v>
      </c>
      <c r="T34" s="45">
        <f t="shared" si="4"/>
        <v>4535</v>
      </c>
      <c r="U34" s="46">
        <f t="shared" si="5"/>
        <v>108.84</v>
      </c>
      <c r="V34" s="46">
        <f t="shared" si="6"/>
        <v>4.5350000000000001</v>
      </c>
      <c r="W34" s="96">
        <v>3.5</v>
      </c>
      <c r="X34" s="96">
        <f t="shared" si="1"/>
        <v>3.5</v>
      </c>
      <c r="Y34" s="97" t="s">
        <v>140</v>
      </c>
      <c r="Z34" s="154">
        <v>0</v>
      </c>
      <c r="AA34" s="154">
        <v>0</v>
      </c>
      <c r="AB34" s="154">
        <v>0</v>
      </c>
      <c r="AC34" s="154">
        <v>1185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16893702</v>
      </c>
      <c r="AJ34" s="45">
        <f t="shared" si="7"/>
        <v>1048</v>
      </c>
      <c r="AK34" s="48">
        <f t="shared" si="9"/>
        <v>231.0915104740904</v>
      </c>
      <c r="AL34" s="151">
        <v>0</v>
      </c>
      <c r="AM34" s="151">
        <v>0</v>
      </c>
      <c r="AN34" s="151">
        <v>0</v>
      </c>
      <c r="AO34" s="151">
        <v>1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73</v>
      </c>
      <c r="H35" s="150">
        <f t="shared" si="0"/>
        <v>51.408450704225352</v>
      </c>
      <c r="I35" s="150">
        <v>71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99408295</v>
      </c>
      <c r="T35" s="45">
        <f t="shared" si="4"/>
        <v>4375</v>
      </c>
      <c r="U35" s="46">
        <f t="shared" si="5"/>
        <v>105</v>
      </c>
      <c r="V35" s="46">
        <f t="shared" si="6"/>
        <v>4.375</v>
      </c>
      <c r="W35" s="96">
        <v>4.5</v>
      </c>
      <c r="X35" s="96">
        <f t="shared" si="1"/>
        <v>4.5</v>
      </c>
      <c r="Y35" s="97"/>
      <c r="Z35" s="154">
        <v>0</v>
      </c>
      <c r="AA35" s="154">
        <v>0</v>
      </c>
      <c r="AB35" s="154">
        <v>0</v>
      </c>
      <c r="AC35" s="154">
        <v>1185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16894771</v>
      </c>
      <c r="AJ35" s="45">
        <f t="shared" si="7"/>
        <v>1069</v>
      </c>
      <c r="AK35" s="48">
        <f t="shared" si="9"/>
        <v>244.34285714285716</v>
      </c>
      <c r="AL35" s="151">
        <v>0</v>
      </c>
      <c r="AM35" s="151">
        <v>0</v>
      </c>
      <c r="AN35" s="151">
        <v>0</v>
      </c>
      <c r="AO35" s="151">
        <v>1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110485</v>
      </c>
      <c r="U36" s="46">
        <f t="shared" si="5"/>
        <v>2651.64</v>
      </c>
      <c r="V36" s="46">
        <f t="shared" si="6"/>
        <v>110.485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26598</v>
      </c>
      <c r="AK36" s="61">
        <f>$AJ$36/$V36</f>
        <v>240.73856179571888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0.91666666666666663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32" t="s">
        <v>258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67" t="s">
        <v>267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32" t="s">
        <v>167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15" t="s">
        <v>169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268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269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E12:F35 H12:I35 AF12:AH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5:W5" name="Range1_16_1_1_1_1_1_1_2_2_2_2_2_2_2_2_2_2_2_2_2_2_2_2_2_2_2_2_2_2_2_1_2_2_2_2_2_2_2_2_2_2_3_2_2_2_2_2_2_2_2_2_2_1_1_1_1_2_2_1_1_1_1_1_1_1_1_1_1_3_1_3_2_1_1_1_1_1_2_1_1_1_1_1_2_1"/>
    <protectedRange sqref="R4:W4" name="Range1_16_1_1_1_1_1_1_2_2_2_2_2_2_2_2_2_2_2_2_2_2_2_2_2_2_2_2_2_2_2_1_2_2_2_2_2_2_2_2_2_2_3_2_2_2_2_2_2_2_2_2_2_1_1_1_1_2_2_1_1_1_1_1_1_1_1_1_1_1_1_1_1_3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R3:W3" name="Range1_16_1_1_1_1_1_1_2_2_2_2_2_2_2_2_2_2_2_2_2_2_2_2_2_2_2_2_2_2_2_1_2_2_2_2_2_2_2_2_2_2_3_2_2_2_2_2_2_2_2_2_2_1_1_1_1_2_2_1_1_1_1_1_1_1_1_1_1_1_1_1_1_3_1_2_1_1_1_1_1_1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12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125" priority="5" operator="containsText" text="N/A">
      <formula>NOT(ISERROR(SEARCH("N/A",Z12)))</formula>
    </cfRule>
    <cfRule type="cellIs" dxfId="124" priority="17" operator="equal">
      <formula>0</formula>
    </cfRule>
  </conditionalFormatting>
  <conditionalFormatting sqref="Z12:AG35">
    <cfRule type="cellIs" dxfId="123" priority="16" operator="greaterThanOrEqual">
      <formula>1185</formula>
    </cfRule>
  </conditionalFormatting>
  <conditionalFormatting sqref="Z12:AG35">
    <cfRule type="cellIs" dxfId="122" priority="15" operator="between">
      <formula>0.1</formula>
      <formula>1184</formula>
    </cfRule>
  </conditionalFormatting>
  <conditionalFormatting sqref="Z8:Z9 AT12:AT35 AL36:AQ36 AL12:AR35">
    <cfRule type="cellIs" dxfId="121" priority="14" operator="equal">
      <formula>0</formula>
    </cfRule>
  </conditionalFormatting>
  <conditionalFormatting sqref="Z8:Z9 AT12:AT35 AL36:AQ36 AL12:AR35">
    <cfRule type="cellIs" dxfId="120" priority="13" operator="greaterThan">
      <formula>1179</formula>
    </cfRule>
  </conditionalFormatting>
  <conditionalFormatting sqref="Z8:Z9 AT12:AT35 AL36:AQ36 AL12:AR35">
    <cfRule type="cellIs" dxfId="119" priority="12" operator="greaterThan">
      <formula>99</formula>
    </cfRule>
  </conditionalFormatting>
  <conditionalFormatting sqref="Z8:Z9 AT12:AT35 AL36:AQ36 AL12:AR35">
    <cfRule type="cellIs" dxfId="118" priority="11" operator="greaterThan">
      <formula>0.99</formula>
    </cfRule>
  </conditionalFormatting>
  <conditionalFormatting sqref="AD8:AD9">
    <cfRule type="cellIs" dxfId="117" priority="10" operator="equal">
      <formula>0</formula>
    </cfRule>
  </conditionalFormatting>
  <conditionalFormatting sqref="AD8:AD9">
    <cfRule type="cellIs" dxfId="116" priority="9" operator="greaterThan">
      <formula>1179</formula>
    </cfRule>
  </conditionalFormatting>
  <conditionalFormatting sqref="AD8:AD9">
    <cfRule type="cellIs" dxfId="115" priority="8" operator="greaterThan">
      <formula>99</formula>
    </cfRule>
  </conditionalFormatting>
  <conditionalFormatting sqref="AD8:AD9">
    <cfRule type="cellIs" dxfId="114" priority="7" operator="greaterThan">
      <formula>0.99</formula>
    </cfRule>
  </conditionalFormatting>
  <conditionalFormatting sqref="AK12:AK35">
    <cfRule type="cellIs" dxfId="113" priority="6" operator="greaterThan">
      <formula>$AK$8</formula>
    </cfRule>
  </conditionalFormatting>
  <conditionalFormatting sqref="AS12:AS35">
    <cfRule type="containsText" dxfId="112" priority="1" operator="containsText" text="N/A">
      <formula>NOT(ISERROR(SEARCH("N/A",AS12)))</formula>
    </cfRule>
    <cfRule type="cellIs" dxfId="111" priority="4" operator="equal">
      <formula>0</formula>
    </cfRule>
  </conditionalFormatting>
  <conditionalFormatting sqref="AS12:AS35">
    <cfRule type="cellIs" dxfId="110" priority="3" operator="greaterThanOrEqual">
      <formula>1185</formula>
    </cfRule>
  </conditionalFormatting>
  <conditionalFormatting sqref="AS12:AS35">
    <cfRule type="cellIs" dxfId="109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28" zoomScaleNormal="100" workbookViewId="0">
      <selection activeCell="B49" sqref="B49:B50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143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164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43277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27425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25'!S35</f>
        <v>99408295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25'!AI35</f>
        <v>16894771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72</v>
      </c>
      <c r="H12" s="150">
        <f t="shared" ref="H12:H35" si="0">G12/1.42</f>
        <v>50.70422535211268</v>
      </c>
      <c r="I12" s="150">
        <v>70</v>
      </c>
      <c r="J12" s="41" t="s">
        <v>88</v>
      </c>
      <c r="K12" s="41">
        <f>L12-(2/1.42)</f>
        <v>45.774647887323944</v>
      </c>
      <c r="L12" s="42">
        <f>(G12-5)/1.42</f>
        <v>47.183098591549296</v>
      </c>
      <c r="M12" s="41">
        <f>L12+(6/1.42)</f>
        <v>51.408450704225352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99412490</v>
      </c>
      <c r="T12" s="45">
        <f>IF(ISBLANK(S12),"-",S12-S11)</f>
        <v>4195</v>
      </c>
      <c r="U12" s="46">
        <f>T12*24/1000</f>
        <v>100.68</v>
      </c>
      <c r="V12" s="46">
        <f>T12/1000</f>
        <v>4.1950000000000003</v>
      </c>
      <c r="W12" s="96">
        <v>5.6</v>
      </c>
      <c r="X12" s="96">
        <f t="shared" ref="X12:X35" si="1">W12</f>
        <v>5.6</v>
      </c>
      <c r="Y12" s="97" t="s">
        <v>140</v>
      </c>
      <c r="Z12" s="154">
        <v>0</v>
      </c>
      <c r="AA12" s="154">
        <v>0</v>
      </c>
      <c r="AB12" s="154">
        <v>0</v>
      </c>
      <c r="AC12" s="154">
        <v>1185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16895874</v>
      </c>
      <c r="AJ12" s="45">
        <f>IF(ISBLANK(AI12),"-",AI12-AI11)</f>
        <v>1103</v>
      </c>
      <c r="AK12" s="48">
        <f>AJ12/V12</f>
        <v>262.93206197854585</v>
      </c>
      <c r="AL12" s="151">
        <v>0</v>
      </c>
      <c r="AM12" s="151">
        <v>0</v>
      </c>
      <c r="AN12" s="151">
        <v>0</v>
      </c>
      <c r="AO12" s="151">
        <v>1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74</v>
      </c>
      <c r="H13" s="150">
        <f t="shared" si="0"/>
        <v>52.112676056338032</v>
      </c>
      <c r="I13" s="150">
        <v>71</v>
      </c>
      <c r="J13" s="41" t="s">
        <v>88</v>
      </c>
      <c r="K13" s="41">
        <f t="shared" ref="K13:K35" si="3">L13-(2/1.42)</f>
        <v>47.183098591549296</v>
      </c>
      <c r="L13" s="42">
        <f>(G13-5)/1.42</f>
        <v>48.591549295774648</v>
      </c>
      <c r="M13" s="41">
        <f>L13+(6/1.42)</f>
        <v>52.816901408450704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99416549</v>
      </c>
      <c r="T13" s="45">
        <f t="shared" ref="T13:T35" si="4">IF(ISBLANK(S13),"-",S13-S12)</f>
        <v>4059</v>
      </c>
      <c r="U13" s="46">
        <f t="shared" ref="U13:U36" si="5">T13*24/1000</f>
        <v>97.415999999999997</v>
      </c>
      <c r="V13" s="46">
        <f t="shared" ref="V13:V36" si="6">T13/1000</f>
        <v>4.0590000000000002</v>
      </c>
      <c r="W13" s="96">
        <v>6.8</v>
      </c>
      <c r="X13" s="96">
        <f t="shared" si="1"/>
        <v>6.8</v>
      </c>
      <c r="Y13" s="97" t="s">
        <v>140</v>
      </c>
      <c r="Z13" s="154">
        <v>0</v>
      </c>
      <c r="AA13" s="154">
        <v>0</v>
      </c>
      <c r="AB13" s="154">
        <v>0</v>
      </c>
      <c r="AC13" s="154">
        <v>1185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16896963</v>
      </c>
      <c r="AJ13" s="45">
        <f t="shared" ref="AJ13:AJ35" si="7">IF(ISBLANK(AI13),"-",AI13-AI12)</f>
        <v>1089</v>
      </c>
      <c r="AK13" s="48">
        <f>AJ13/V13</f>
        <v>268.29268292682923</v>
      </c>
      <c r="AL13" s="151">
        <v>0</v>
      </c>
      <c r="AM13" s="151">
        <v>0</v>
      </c>
      <c r="AN13" s="151">
        <v>0</v>
      </c>
      <c r="AO13" s="151">
        <v>1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1.05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75</v>
      </c>
      <c r="H14" s="150">
        <v>70</v>
      </c>
      <c r="I14" s="150">
        <v>71</v>
      </c>
      <c r="J14" s="41" t="s">
        <v>88</v>
      </c>
      <c r="K14" s="41">
        <f t="shared" si="3"/>
        <v>47.887323943661976</v>
      </c>
      <c r="L14" s="42">
        <f>(G14-5)/1.42</f>
        <v>49.295774647887328</v>
      </c>
      <c r="M14" s="41">
        <f>L14+(6/1.42)</f>
        <v>53.521126760563384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99420285</v>
      </c>
      <c r="T14" s="45">
        <f>IF(ISBLANK(S14),"-",S14-S13)</f>
        <v>3736</v>
      </c>
      <c r="U14" s="46">
        <f t="shared" si="5"/>
        <v>89.664000000000001</v>
      </c>
      <c r="V14" s="46">
        <f t="shared" si="6"/>
        <v>3.7360000000000002</v>
      </c>
      <c r="W14" s="96">
        <v>7.9</v>
      </c>
      <c r="X14" s="96">
        <f t="shared" si="1"/>
        <v>7.9</v>
      </c>
      <c r="Y14" s="97" t="s">
        <v>140</v>
      </c>
      <c r="Z14" s="154">
        <v>0</v>
      </c>
      <c r="AA14" s="154">
        <v>0</v>
      </c>
      <c r="AB14" s="154">
        <v>0</v>
      </c>
      <c r="AC14" s="154">
        <v>1185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16898057</v>
      </c>
      <c r="AJ14" s="45">
        <f t="shared" si="7"/>
        <v>1094</v>
      </c>
      <c r="AK14" s="48">
        <f t="shared" ref="AK14:AK35" si="9">AJ14/V14</f>
        <v>292.82655246252676</v>
      </c>
      <c r="AL14" s="151">
        <v>0</v>
      </c>
      <c r="AM14" s="151">
        <v>0</v>
      </c>
      <c r="AN14" s="151">
        <v>0</v>
      </c>
      <c r="AO14" s="151">
        <v>1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74</v>
      </c>
      <c r="H15" s="150">
        <f t="shared" si="0"/>
        <v>52.112676056338032</v>
      </c>
      <c r="I15" s="150">
        <v>70</v>
      </c>
      <c r="J15" s="41" t="s">
        <v>88</v>
      </c>
      <c r="K15" s="41">
        <f t="shared" si="3"/>
        <v>47.183098591549296</v>
      </c>
      <c r="L15" s="42">
        <f>(G15-5)/1.42</f>
        <v>48.591549295774648</v>
      </c>
      <c r="M15" s="41">
        <f>L15+(6/1.42)</f>
        <v>52.816901408450704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99424030</v>
      </c>
      <c r="T15" s="45">
        <f t="shared" si="4"/>
        <v>3745</v>
      </c>
      <c r="U15" s="46">
        <f t="shared" si="5"/>
        <v>89.88</v>
      </c>
      <c r="V15" s="46">
        <f t="shared" si="6"/>
        <v>3.7450000000000001</v>
      </c>
      <c r="W15" s="96">
        <v>9.1</v>
      </c>
      <c r="X15" s="96">
        <f t="shared" si="1"/>
        <v>9.1</v>
      </c>
      <c r="Y15" s="97" t="s">
        <v>140</v>
      </c>
      <c r="Z15" s="154">
        <v>0</v>
      </c>
      <c r="AA15" s="154">
        <v>0</v>
      </c>
      <c r="AB15" s="154">
        <v>0</v>
      </c>
      <c r="AC15" s="154">
        <v>1185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16899151</v>
      </c>
      <c r="AJ15" s="45">
        <f t="shared" si="7"/>
        <v>1094</v>
      </c>
      <c r="AK15" s="48">
        <f t="shared" si="9"/>
        <v>292.12283044058745</v>
      </c>
      <c r="AL15" s="151">
        <v>0</v>
      </c>
      <c r="AM15" s="151">
        <v>0</v>
      </c>
      <c r="AN15" s="151">
        <v>0</v>
      </c>
      <c r="AO15" s="151">
        <v>1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80</v>
      </c>
      <c r="H16" s="150">
        <f t="shared" si="0"/>
        <v>56.338028169014088</v>
      </c>
      <c r="I16" s="150">
        <v>78</v>
      </c>
      <c r="J16" s="41" t="s">
        <v>88</v>
      </c>
      <c r="K16" s="41">
        <f t="shared" si="3"/>
        <v>51.408450704225352</v>
      </c>
      <c r="L16" s="42">
        <f>(G16-5)/1.42</f>
        <v>52.816901408450704</v>
      </c>
      <c r="M16" s="41">
        <f>L16+(6/1.42)</f>
        <v>57.04225352112676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99427966</v>
      </c>
      <c r="T16" s="45">
        <f t="shared" si="4"/>
        <v>3936</v>
      </c>
      <c r="U16" s="46">
        <f t="shared" si="5"/>
        <v>94.463999999999999</v>
      </c>
      <c r="V16" s="46">
        <f t="shared" si="6"/>
        <v>3.9359999999999999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0</v>
      </c>
      <c r="AC16" s="154">
        <v>1185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16900229</v>
      </c>
      <c r="AJ16" s="45">
        <f t="shared" si="7"/>
        <v>1078</v>
      </c>
      <c r="AK16" s="48">
        <f t="shared" si="9"/>
        <v>273.8821138211382</v>
      </c>
      <c r="AL16" s="151">
        <v>0</v>
      </c>
      <c r="AM16" s="151">
        <v>0</v>
      </c>
      <c r="AN16" s="151">
        <v>0</v>
      </c>
      <c r="AO16" s="151">
        <v>1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79</v>
      </c>
      <c r="H17" s="150">
        <f t="shared" si="0"/>
        <v>55.633802816901408</v>
      </c>
      <c r="I17" s="150">
        <v>78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99432899</v>
      </c>
      <c r="T17" s="45">
        <f t="shared" si="4"/>
        <v>4933</v>
      </c>
      <c r="U17" s="46">
        <f t="shared" si="5"/>
        <v>118.392</v>
      </c>
      <c r="V17" s="46">
        <f t="shared" si="6"/>
        <v>4.9329999999999998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0</v>
      </c>
      <c r="AC17" s="154">
        <v>1185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16901344</v>
      </c>
      <c r="AJ17" s="45">
        <f t="shared" si="7"/>
        <v>1115</v>
      </c>
      <c r="AK17" s="48">
        <f t="shared" si="9"/>
        <v>226.02878572876546</v>
      </c>
      <c r="AL17" s="151">
        <v>0</v>
      </c>
      <c r="AM17" s="151">
        <v>0</v>
      </c>
      <c r="AN17" s="151">
        <v>0</v>
      </c>
      <c r="AO17" s="151">
        <v>1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0.98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7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99438058</v>
      </c>
      <c r="T18" s="45">
        <f t="shared" si="4"/>
        <v>5159</v>
      </c>
      <c r="U18" s="46">
        <f t="shared" si="5"/>
        <v>123.816</v>
      </c>
      <c r="V18" s="46">
        <f t="shared" si="6"/>
        <v>5.1589999999999998</v>
      </c>
      <c r="W18" s="96">
        <v>8.9</v>
      </c>
      <c r="X18" s="96">
        <f t="shared" si="1"/>
        <v>8.9</v>
      </c>
      <c r="Y18" s="97" t="s">
        <v>171</v>
      </c>
      <c r="Z18" s="154">
        <v>0</v>
      </c>
      <c r="AA18" s="154">
        <v>1027</v>
      </c>
      <c r="AB18" s="154">
        <v>0</v>
      </c>
      <c r="AC18" s="154">
        <v>1185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16902552</v>
      </c>
      <c r="AJ18" s="45">
        <f t="shared" si="7"/>
        <v>1208</v>
      </c>
      <c r="AK18" s="48">
        <f t="shared" si="9"/>
        <v>234.15390579569686</v>
      </c>
      <c r="AL18" s="151">
        <v>0</v>
      </c>
      <c r="AM18" s="151">
        <v>1</v>
      </c>
      <c r="AN18" s="151">
        <v>0</v>
      </c>
      <c r="AO18" s="151">
        <v>1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6</v>
      </c>
      <c r="G19" s="118">
        <v>76</v>
      </c>
      <c r="H19" s="150">
        <f t="shared" si="0"/>
        <v>53.521126760563384</v>
      </c>
      <c r="I19" s="150">
        <v>75</v>
      </c>
      <c r="J19" s="41" t="s">
        <v>88</v>
      </c>
      <c r="K19" s="41">
        <f t="shared" si="3"/>
        <v>52.112676056338032</v>
      </c>
      <c r="L19" s="42">
        <f t="shared" si="10"/>
        <v>53.521126760563384</v>
      </c>
      <c r="M19" s="41">
        <f t="shared" ref="M19:M23" si="11">L19+1.42</f>
        <v>54.941126760563385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99443280</v>
      </c>
      <c r="T19" s="45">
        <f t="shared" si="4"/>
        <v>5222</v>
      </c>
      <c r="U19" s="46">
        <f>T19*24/1000</f>
        <v>125.328</v>
      </c>
      <c r="V19" s="46">
        <f t="shared" si="6"/>
        <v>5.2220000000000004</v>
      </c>
      <c r="W19" s="96">
        <v>8.3000000000000007</v>
      </c>
      <c r="X19" s="96">
        <f t="shared" si="1"/>
        <v>8.3000000000000007</v>
      </c>
      <c r="Y19" s="97" t="s">
        <v>171</v>
      </c>
      <c r="Z19" s="154">
        <v>0</v>
      </c>
      <c r="AA19" s="154">
        <v>1030</v>
      </c>
      <c r="AB19" s="154">
        <v>0</v>
      </c>
      <c r="AC19" s="154">
        <v>1185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16903741</v>
      </c>
      <c r="AJ19" s="45">
        <f t="shared" si="7"/>
        <v>1189</v>
      </c>
      <c r="AK19" s="48">
        <f t="shared" si="9"/>
        <v>227.69054002297969</v>
      </c>
      <c r="AL19" s="151">
        <v>0</v>
      </c>
      <c r="AM19" s="151">
        <v>1</v>
      </c>
      <c r="AN19" s="151">
        <v>0</v>
      </c>
      <c r="AO19" s="151">
        <v>1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76</v>
      </c>
      <c r="H20" s="150">
        <f t="shared" si="0"/>
        <v>53.521126760563384</v>
      </c>
      <c r="I20" s="150">
        <v>75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99448345</v>
      </c>
      <c r="T20" s="45">
        <f t="shared" si="4"/>
        <v>5065</v>
      </c>
      <c r="U20" s="46">
        <f t="shared" si="5"/>
        <v>121.56</v>
      </c>
      <c r="V20" s="46">
        <f t="shared" si="6"/>
        <v>5.0650000000000004</v>
      </c>
      <c r="W20" s="96">
        <v>7.6</v>
      </c>
      <c r="X20" s="96">
        <f t="shared" si="1"/>
        <v>7.6</v>
      </c>
      <c r="Y20" s="97" t="s">
        <v>171</v>
      </c>
      <c r="Z20" s="154">
        <v>0</v>
      </c>
      <c r="AA20" s="154">
        <v>1037</v>
      </c>
      <c r="AB20" s="154">
        <v>0</v>
      </c>
      <c r="AC20" s="154">
        <v>1185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16904934</v>
      </c>
      <c r="AJ20" s="45">
        <f t="shared" si="7"/>
        <v>1193</v>
      </c>
      <c r="AK20" s="48">
        <f t="shared" si="9"/>
        <v>235.53800592300098</v>
      </c>
      <c r="AL20" s="151">
        <v>0</v>
      </c>
      <c r="AM20" s="151">
        <v>1</v>
      </c>
      <c r="AN20" s="151">
        <v>0</v>
      </c>
      <c r="AO20" s="151">
        <v>1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6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99453285</v>
      </c>
      <c r="T21" s="45">
        <f t="shared" si="4"/>
        <v>4940</v>
      </c>
      <c r="U21" s="46">
        <f t="shared" si="5"/>
        <v>118.56</v>
      </c>
      <c r="V21" s="46">
        <f t="shared" si="6"/>
        <v>4.9400000000000004</v>
      </c>
      <c r="W21" s="96">
        <v>6.9</v>
      </c>
      <c r="X21" s="96">
        <f t="shared" si="1"/>
        <v>6.9</v>
      </c>
      <c r="Y21" s="97" t="s">
        <v>171</v>
      </c>
      <c r="Z21" s="154">
        <v>0</v>
      </c>
      <c r="AA21" s="154">
        <v>1037</v>
      </c>
      <c r="AB21" s="154">
        <v>0</v>
      </c>
      <c r="AC21" s="154">
        <v>1185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16906130</v>
      </c>
      <c r="AJ21" s="45">
        <f t="shared" si="7"/>
        <v>1196</v>
      </c>
      <c r="AK21" s="48">
        <f t="shared" si="9"/>
        <v>242.10526315789471</v>
      </c>
      <c r="AL21" s="151">
        <v>0</v>
      </c>
      <c r="AM21" s="151">
        <v>1</v>
      </c>
      <c r="AN21" s="151">
        <v>0</v>
      </c>
      <c r="AO21" s="151">
        <v>1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1.08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5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99458080</v>
      </c>
      <c r="T22" s="45">
        <f t="shared" si="4"/>
        <v>4795</v>
      </c>
      <c r="U22" s="46">
        <f t="shared" si="5"/>
        <v>115.08</v>
      </c>
      <c r="V22" s="46">
        <f t="shared" si="6"/>
        <v>4.7949999999999999</v>
      </c>
      <c r="W22" s="96">
        <v>6.3</v>
      </c>
      <c r="X22" s="96">
        <f>W22</f>
        <v>6.3</v>
      </c>
      <c r="Y22" s="97" t="s">
        <v>171</v>
      </c>
      <c r="Z22" s="154">
        <v>0</v>
      </c>
      <c r="AA22" s="154">
        <v>1036</v>
      </c>
      <c r="AB22" s="154">
        <v>0</v>
      </c>
      <c r="AC22" s="154">
        <v>1185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16907316</v>
      </c>
      <c r="AJ22" s="45">
        <f t="shared" si="7"/>
        <v>1186</v>
      </c>
      <c r="AK22" s="48">
        <f t="shared" si="9"/>
        <v>247.34098018769552</v>
      </c>
      <c r="AL22" s="151">
        <v>0</v>
      </c>
      <c r="AM22" s="151">
        <v>1</v>
      </c>
      <c r="AN22" s="151">
        <v>0</v>
      </c>
      <c r="AO22" s="151">
        <v>1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5</v>
      </c>
      <c r="G23" s="118">
        <v>76</v>
      </c>
      <c r="H23" s="150">
        <f t="shared" si="0"/>
        <v>53.521126760563384</v>
      </c>
      <c r="I23" s="150">
        <v>75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99462876</v>
      </c>
      <c r="T23" s="45">
        <f t="shared" si="4"/>
        <v>4796</v>
      </c>
      <c r="U23" s="46">
        <f>T23*24/1000</f>
        <v>115.104</v>
      </c>
      <c r="V23" s="46">
        <f t="shared" si="6"/>
        <v>4.7960000000000003</v>
      </c>
      <c r="W23" s="96">
        <v>5.7</v>
      </c>
      <c r="X23" s="96">
        <f t="shared" si="1"/>
        <v>5.7</v>
      </c>
      <c r="Y23" s="97" t="s">
        <v>171</v>
      </c>
      <c r="Z23" s="154">
        <v>0</v>
      </c>
      <c r="AA23" s="154">
        <v>1036</v>
      </c>
      <c r="AB23" s="154">
        <v>0</v>
      </c>
      <c r="AC23" s="154">
        <v>1185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16908509</v>
      </c>
      <c r="AJ23" s="45">
        <f t="shared" si="7"/>
        <v>1193</v>
      </c>
      <c r="AK23" s="48">
        <f t="shared" si="9"/>
        <v>248.74895746455377</v>
      </c>
      <c r="AL23" s="151">
        <v>0</v>
      </c>
      <c r="AM23" s="151">
        <v>1</v>
      </c>
      <c r="AN23" s="151">
        <v>0</v>
      </c>
      <c r="AO23" s="151">
        <v>1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4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99468140</v>
      </c>
      <c r="T24" s="45">
        <f t="shared" si="4"/>
        <v>5264</v>
      </c>
      <c r="U24" s="46">
        <f>T24*24/1000</f>
        <v>126.336</v>
      </c>
      <c r="V24" s="46">
        <f t="shared" si="6"/>
        <v>5.2640000000000002</v>
      </c>
      <c r="W24" s="96">
        <v>5.3</v>
      </c>
      <c r="X24" s="96">
        <f t="shared" si="1"/>
        <v>5.3</v>
      </c>
      <c r="Y24" s="97" t="s">
        <v>171</v>
      </c>
      <c r="Z24" s="154">
        <v>0</v>
      </c>
      <c r="AA24" s="154">
        <v>1016</v>
      </c>
      <c r="AB24" s="154">
        <v>0</v>
      </c>
      <c r="AC24" s="154">
        <v>1185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16909668</v>
      </c>
      <c r="AJ24" s="45">
        <f t="shared" si="7"/>
        <v>1159</v>
      </c>
      <c r="AK24" s="48">
        <f t="shared" si="9"/>
        <v>220.17477203647417</v>
      </c>
      <c r="AL24" s="151">
        <v>0</v>
      </c>
      <c r="AM24" s="151">
        <v>1</v>
      </c>
      <c r="AN24" s="151">
        <v>0</v>
      </c>
      <c r="AO24" s="151">
        <v>1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4</v>
      </c>
      <c r="G25" s="118">
        <v>77</v>
      </c>
      <c r="H25" s="150">
        <f t="shared" si="0"/>
        <v>54.225352112676056</v>
      </c>
      <c r="I25" s="150">
        <v>76</v>
      </c>
      <c r="J25" s="41" t="s">
        <v>88</v>
      </c>
      <c r="K25" s="41">
        <f t="shared" si="3"/>
        <v>52.816901408450704</v>
      </c>
      <c r="L25" s="42">
        <f t="shared" si="10"/>
        <v>54.225352112676056</v>
      </c>
      <c r="M25" s="41">
        <f t="shared" ref="M25:M35" si="12">L25+(6/1.42)</f>
        <v>58.450704225352112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99473136</v>
      </c>
      <c r="T25" s="45">
        <f t="shared" si="4"/>
        <v>4996</v>
      </c>
      <c r="U25" s="46">
        <f t="shared" si="5"/>
        <v>119.904</v>
      </c>
      <c r="V25" s="46">
        <f t="shared" si="6"/>
        <v>4.9960000000000004</v>
      </c>
      <c r="W25" s="96">
        <v>4.8</v>
      </c>
      <c r="X25" s="96">
        <f t="shared" si="1"/>
        <v>4.8</v>
      </c>
      <c r="Y25" s="97" t="s">
        <v>171</v>
      </c>
      <c r="Z25" s="154">
        <v>0</v>
      </c>
      <c r="AA25" s="154">
        <v>1016</v>
      </c>
      <c r="AB25" s="154">
        <v>0</v>
      </c>
      <c r="AC25" s="154">
        <v>1185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16910839</v>
      </c>
      <c r="AJ25" s="45">
        <f t="shared" si="7"/>
        <v>1171</v>
      </c>
      <c r="AK25" s="48">
        <f t="shared" si="9"/>
        <v>234.38751000800639</v>
      </c>
      <c r="AL25" s="151">
        <v>0</v>
      </c>
      <c r="AM25" s="151">
        <v>1</v>
      </c>
      <c r="AN25" s="151">
        <v>0</v>
      </c>
      <c r="AO25" s="151">
        <v>1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0.93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4</v>
      </c>
      <c r="G26" s="118">
        <v>78</v>
      </c>
      <c r="H26" s="150">
        <f t="shared" si="0"/>
        <v>54.929577464788736</v>
      </c>
      <c r="I26" s="150">
        <v>76</v>
      </c>
      <c r="J26" s="41" t="s">
        <v>88</v>
      </c>
      <c r="K26" s="41">
        <f t="shared" si="3"/>
        <v>53.521126760563384</v>
      </c>
      <c r="L26" s="42">
        <f t="shared" si="10"/>
        <v>54.929577464788736</v>
      </c>
      <c r="M26" s="41">
        <f t="shared" si="12"/>
        <v>59.154929577464792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99477960</v>
      </c>
      <c r="T26" s="45">
        <f t="shared" si="4"/>
        <v>4824</v>
      </c>
      <c r="U26" s="46">
        <f t="shared" si="5"/>
        <v>115.776</v>
      </c>
      <c r="V26" s="46">
        <f t="shared" si="6"/>
        <v>4.8239999999999998</v>
      </c>
      <c r="W26" s="96">
        <v>4.5</v>
      </c>
      <c r="X26" s="96">
        <f t="shared" si="1"/>
        <v>4.5</v>
      </c>
      <c r="Y26" s="97" t="s">
        <v>171</v>
      </c>
      <c r="Z26" s="154">
        <v>0</v>
      </c>
      <c r="AA26" s="154">
        <v>1005</v>
      </c>
      <c r="AB26" s="154">
        <v>0</v>
      </c>
      <c r="AC26" s="154">
        <v>1185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16911995</v>
      </c>
      <c r="AJ26" s="45">
        <f t="shared" si="7"/>
        <v>1156</v>
      </c>
      <c r="AK26" s="48">
        <f t="shared" si="9"/>
        <v>239.63515754560532</v>
      </c>
      <c r="AL26" s="151">
        <v>0</v>
      </c>
      <c r="AM26" s="151">
        <v>1</v>
      </c>
      <c r="AN26" s="151">
        <v>0</v>
      </c>
      <c r="AO26" s="151">
        <v>1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2</v>
      </c>
      <c r="G27" s="118">
        <v>77</v>
      </c>
      <c r="H27" s="150">
        <f t="shared" si="0"/>
        <v>54.225352112676056</v>
      </c>
      <c r="I27" s="150">
        <v>74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99482235</v>
      </c>
      <c r="T27" s="45">
        <f t="shared" si="4"/>
        <v>4275</v>
      </c>
      <c r="U27" s="46">
        <f t="shared" si="5"/>
        <v>102.6</v>
      </c>
      <c r="V27" s="46">
        <f t="shared" si="6"/>
        <v>4.2750000000000004</v>
      </c>
      <c r="W27" s="96">
        <v>4.3</v>
      </c>
      <c r="X27" s="96">
        <f t="shared" si="1"/>
        <v>4.3</v>
      </c>
      <c r="Y27" s="97" t="s">
        <v>171</v>
      </c>
      <c r="Z27" s="154">
        <v>0</v>
      </c>
      <c r="AA27" s="154">
        <v>1005</v>
      </c>
      <c r="AB27" s="154">
        <v>0</v>
      </c>
      <c r="AC27" s="154">
        <v>1185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16913063</v>
      </c>
      <c r="AJ27" s="45">
        <f>IF(ISBLANK(AI27),"-",AI27-AI26)</f>
        <v>1068</v>
      </c>
      <c r="AK27" s="48">
        <f t="shared" si="9"/>
        <v>249.82456140350874</v>
      </c>
      <c r="AL27" s="151">
        <v>0</v>
      </c>
      <c r="AM27" s="151">
        <v>1</v>
      </c>
      <c r="AN27" s="151">
        <v>0</v>
      </c>
      <c r="AO27" s="151">
        <v>1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1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99487540</v>
      </c>
      <c r="T28" s="45">
        <f t="shared" si="4"/>
        <v>5305</v>
      </c>
      <c r="U28" s="46">
        <f t="shared" si="5"/>
        <v>127.32</v>
      </c>
      <c r="V28" s="46">
        <f t="shared" si="6"/>
        <v>5.3049999999999997</v>
      </c>
      <c r="W28" s="96">
        <v>3.8</v>
      </c>
      <c r="X28" s="96">
        <f t="shared" si="1"/>
        <v>3.8</v>
      </c>
      <c r="Y28" s="97" t="s">
        <v>171</v>
      </c>
      <c r="Z28" s="154">
        <v>0</v>
      </c>
      <c r="AA28" s="154">
        <v>1005</v>
      </c>
      <c r="AB28" s="154">
        <v>0</v>
      </c>
      <c r="AC28" s="154">
        <v>1185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16914287</v>
      </c>
      <c r="AJ28" s="45">
        <f t="shared" si="7"/>
        <v>1224</v>
      </c>
      <c r="AK28" s="48">
        <f>AJ27/V28</f>
        <v>201.31950989632423</v>
      </c>
      <c r="AL28" s="151">
        <v>0</v>
      </c>
      <c r="AM28" s="151">
        <v>1</v>
      </c>
      <c r="AN28" s="151">
        <v>0</v>
      </c>
      <c r="AO28" s="151">
        <v>1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1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99492165</v>
      </c>
      <c r="T29" s="45">
        <f t="shared" si="4"/>
        <v>4625</v>
      </c>
      <c r="U29" s="46">
        <f t="shared" si="5"/>
        <v>111</v>
      </c>
      <c r="V29" s="46">
        <f t="shared" si="6"/>
        <v>4.625</v>
      </c>
      <c r="W29" s="96">
        <v>3.5</v>
      </c>
      <c r="X29" s="96">
        <f t="shared" si="1"/>
        <v>3.5</v>
      </c>
      <c r="Y29" s="97" t="s">
        <v>171</v>
      </c>
      <c r="Z29" s="154">
        <v>0</v>
      </c>
      <c r="AA29" s="154">
        <v>1005</v>
      </c>
      <c r="AB29" s="154">
        <v>0</v>
      </c>
      <c r="AC29" s="154">
        <v>1185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16915438</v>
      </c>
      <c r="AJ29" s="45">
        <f t="shared" si="7"/>
        <v>1151</v>
      </c>
      <c r="AK29" s="48">
        <f>AJ28/V29</f>
        <v>264.64864864864865</v>
      </c>
      <c r="AL29" s="151">
        <v>0</v>
      </c>
      <c r="AM29" s="151">
        <v>1</v>
      </c>
      <c r="AN29" s="151">
        <v>0</v>
      </c>
      <c r="AO29" s="151">
        <v>1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1.02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0</v>
      </c>
      <c r="G30" s="118">
        <v>75</v>
      </c>
      <c r="H30" s="150">
        <f t="shared" si="0"/>
        <v>52.816901408450704</v>
      </c>
      <c r="I30" s="150">
        <v>72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99497190</v>
      </c>
      <c r="T30" s="45">
        <f t="shared" si="4"/>
        <v>5025</v>
      </c>
      <c r="U30" s="46">
        <f t="shared" si="5"/>
        <v>120.6</v>
      </c>
      <c r="V30" s="46">
        <f t="shared" si="6"/>
        <v>5.0250000000000004</v>
      </c>
      <c r="W30" s="96">
        <v>3.2</v>
      </c>
      <c r="X30" s="96">
        <f t="shared" si="1"/>
        <v>3.2</v>
      </c>
      <c r="Y30" s="97" t="s">
        <v>171</v>
      </c>
      <c r="Z30" s="154">
        <v>0</v>
      </c>
      <c r="AA30" s="154">
        <v>1005</v>
      </c>
      <c r="AB30" s="154">
        <v>0</v>
      </c>
      <c r="AC30" s="154">
        <v>1185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16916581</v>
      </c>
      <c r="AJ30" s="45">
        <f t="shared" si="7"/>
        <v>1143</v>
      </c>
      <c r="AK30" s="48">
        <f t="shared" si="9"/>
        <v>227.46268656716416</v>
      </c>
      <c r="AL30" s="151">
        <v>0</v>
      </c>
      <c r="AM30" s="151">
        <v>1</v>
      </c>
      <c r="AN30" s="151">
        <v>0</v>
      </c>
      <c r="AO30" s="151">
        <v>1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-1</v>
      </c>
      <c r="G31" s="118">
        <v>74</v>
      </c>
      <c r="H31" s="150">
        <f t="shared" si="0"/>
        <v>52.112676056338032</v>
      </c>
      <c r="I31" s="150">
        <v>72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99502400</v>
      </c>
      <c r="T31" s="45">
        <f t="shared" si="4"/>
        <v>5210</v>
      </c>
      <c r="U31" s="46">
        <f t="shared" si="5"/>
        <v>125.04</v>
      </c>
      <c r="V31" s="46">
        <f t="shared" si="6"/>
        <v>5.21</v>
      </c>
      <c r="W31" s="96">
        <v>2.9</v>
      </c>
      <c r="X31" s="96">
        <f t="shared" si="1"/>
        <v>2.9</v>
      </c>
      <c r="Y31" s="97" t="s">
        <v>171</v>
      </c>
      <c r="Z31" s="154">
        <v>0</v>
      </c>
      <c r="AA31" s="154">
        <v>1005</v>
      </c>
      <c r="AB31" s="154">
        <v>0</v>
      </c>
      <c r="AC31" s="154">
        <v>1185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16917727</v>
      </c>
      <c r="AJ31" s="45">
        <f t="shared" si="7"/>
        <v>1146</v>
      </c>
      <c r="AK31" s="48">
        <f t="shared" si="9"/>
        <v>219.9616122840691</v>
      </c>
      <c r="AL31" s="151">
        <v>0</v>
      </c>
      <c r="AM31" s="151">
        <v>1</v>
      </c>
      <c r="AN31" s="151">
        <v>0</v>
      </c>
      <c r="AO31" s="151">
        <v>1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-1</v>
      </c>
      <c r="G32" s="118">
        <v>74</v>
      </c>
      <c r="H32" s="150">
        <f t="shared" si="0"/>
        <v>52.112676056338032</v>
      </c>
      <c r="I32" s="150">
        <v>72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99507090</v>
      </c>
      <c r="T32" s="45">
        <f t="shared" si="4"/>
        <v>4690</v>
      </c>
      <c r="U32" s="46">
        <f t="shared" si="5"/>
        <v>112.56</v>
      </c>
      <c r="V32" s="46">
        <f t="shared" si="6"/>
        <v>4.6900000000000004</v>
      </c>
      <c r="W32" s="96">
        <v>2.6</v>
      </c>
      <c r="X32" s="96">
        <f t="shared" si="1"/>
        <v>2.6</v>
      </c>
      <c r="Y32" s="97" t="s">
        <v>171</v>
      </c>
      <c r="Z32" s="154">
        <v>0</v>
      </c>
      <c r="AA32" s="154">
        <v>1005</v>
      </c>
      <c r="AB32" s="154">
        <v>0</v>
      </c>
      <c r="AC32" s="154">
        <v>1185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16918857</v>
      </c>
      <c r="AJ32" s="45">
        <f t="shared" si="7"/>
        <v>1130</v>
      </c>
      <c r="AK32" s="48">
        <f t="shared" si="9"/>
        <v>240.93816631130062</v>
      </c>
      <c r="AL32" s="151">
        <v>0</v>
      </c>
      <c r="AM32" s="151">
        <v>1</v>
      </c>
      <c r="AN32" s="151">
        <v>0</v>
      </c>
      <c r="AO32" s="151">
        <v>1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0</v>
      </c>
      <c r="G33" s="118">
        <v>76</v>
      </c>
      <c r="H33" s="150">
        <f t="shared" si="0"/>
        <v>53.521126760563384</v>
      </c>
      <c r="I33" s="150">
        <v>74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99512144</v>
      </c>
      <c r="T33" s="45">
        <f t="shared" si="4"/>
        <v>5054</v>
      </c>
      <c r="U33" s="46">
        <f t="shared" si="5"/>
        <v>121.29600000000001</v>
      </c>
      <c r="V33" s="46">
        <f t="shared" si="6"/>
        <v>5.0540000000000003</v>
      </c>
      <c r="W33" s="96">
        <v>2.4</v>
      </c>
      <c r="X33" s="96">
        <f t="shared" si="1"/>
        <v>2.4</v>
      </c>
      <c r="Y33" s="97" t="s">
        <v>171</v>
      </c>
      <c r="Z33" s="154">
        <v>0</v>
      </c>
      <c r="AA33" s="154">
        <v>1005</v>
      </c>
      <c r="AB33" s="154">
        <v>0</v>
      </c>
      <c r="AC33" s="154">
        <v>1185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16920014</v>
      </c>
      <c r="AJ33" s="45">
        <f t="shared" si="7"/>
        <v>1157</v>
      </c>
      <c r="AK33" s="48">
        <f t="shared" si="9"/>
        <v>228.92758211317766</v>
      </c>
      <c r="AL33" s="151">
        <v>0</v>
      </c>
      <c r="AM33" s="151">
        <v>1</v>
      </c>
      <c r="AN33" s="151">
        <v>0</v>
      </c>
      <c r="AO33" s="151">
        <v>1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0.98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1</v>
      </c>
      <c r="G34" s="118">
        <v>71</v>
      </c>
      <c r="H34" s="150">
        <f t="shared" si="0"/>
        <v>50</v>
      </c>
      <c r="I34" s="150">
        <v>68</v>
      </c>
      <c r="J34" s="41" t="s">
        <v>88</v>
      </c>
      <c r="K34" s="41">
        <f>L34-(2/1.42)</f>
        <v>45.070422535211272</v>
      </c>
      <c r="L34" s="42">
        <f>(G34-5)/1.42</f>
        <v>46.478873239436624</v>
      </c>
      <c r="M34" s="41">
        <f t="shared" si="12"/>
        <v>50.70422535211268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99517377</v>
      </c>
      <c r="T34" s="45">
        <f t="shared" si="4"/>
        <v>5233</v>
      </c>
      <c r="U34" s="46">
        <f t="shared" si="5"/>
        <v>125.592</v>
      </c>
      <c r="V34" s="46">
        <f t="shared" si="6"/>
        <v>5.2329999999999997</v>
      </c>
      <c r="W34" s="96">
        <v>3.1</v>
      </c>
      <c r="X34" s="96">
        <f t="shared" si="1"/>
        <v>3.1</v>
      </c>
      <c r="Y34" s="97" t="s">
        <v>140</v>
      </c>
      <c r="Z34" s="154">
        <v>0</v>
      </c>
      <c r="AA34" s="154">
        <v>0</v>
      </c>
      <c r="AB34" s="154">
        <v>0</v>
      </c>
      <c r="AC34" s="154">
        <v>1185</v>
      </c>
      <c r="AD34" s="154">
        <v>1188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16921113</v>
      </c>
      <c r="AJ34" s="45">
        <f t="shared" si="7"/>
        <v>1099</v>
      </c>
      <c r="AK34" s="48">
        <f t="shared" si="9"/>
        <v>210.01337664819417</v>
      </c>
      <c r="AL34" s="151">
        <v>0</v>
      </c>
      <c r="AM34" s="151">
        <v>0</v>
      </c>
      <c r="AN34" s="151">
        <v>0</v>
      </c>
      <c r="AO34" s="151">
        <v>1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73</v>
      </c>
      <c r="H35" s="150">
        <f t="shared" si="0"/>
        <v>51.408450704225352</v>
      </c>
      <c r="I35" s="150">
        <v>70</v>
      </c>
      <c r="J35" s="41" t="s">
        <v>88</v>
      </c>
      <c r="K35" s="41">
        <f t="shared" si="3"/>
        <v>46.478873239436624</v>
      </c>
      <c r="L35" s="42">
        <f>(G35-5)/1.42</f>
        <v>47.887323943661976</v>
      </c>
      <c r="M35" s="41">
        <f t="shared" si="12"/>
        <v>52.112676056338032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99522274</v>
      </c>
      <c r="T35" s="45">
        <f t="shared" si="4"/>
        <v>4897</v>
      </c>
      <c r="U35" s="46">
        <f t="shared" si="5"/>
        <v>117.52800000000001</v>
      </c>
      <c r="V35" s="46">
        <f t="shared" si="6"/>
        <v>4.8970000000000002</v>
      </c>
      <c r="W35" s="96">
        <v>4</v>
      </c>
      <c r="X35" s="96">
        <f t="shared" si="1"/>
        <v>4</v>
      </c>
      <c r="Y35" s="97" t="s">
        <v>140</v>
      </c>
      <c r="Z35" s="154">
        <v>0</v>
      </c>
      <c r="AA35" s="154">
        <v>0</v>
      </c>
      <c r="AB35" s="154">
        <v>0</v>
      </c>
      <c r="AC35" s="154">
        <v>1185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16922196</v>
      </c>
      <c r="AJ35" s="45">
        <f t="shared" si="7"/>
        <v>1083</v>
      </c>
      <c r="AK35" s="48">
        <f t="shared" si="9"/>
        <v>221.15580967939553</v>
      </c>
      <c r="AL35" s="151">
        <v>0</v>
      </c>
      <c r="AM35" s="151">
        <v>0</v>
      </c>
      <c r="AN35" s="151">
        <v>0</v>
      </c>
      <c r="AO35" s="151">
        <v>1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113979</v>
      </c>
      <c r="U36" s="46">
        <f t="shared" si="5"/>
        <v>2735.4960000000001</v>
      </c>
      <c r="V36" s="46">
        <f t="shared" si="6"/>
        <v>113.979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27425</v>
      </c>
      <c r="AK36" s="61">
        <f>$AJ$36/$V36</f>
        <v>240.61449916212635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1.0066666666666668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32" t="s">
        <v>258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67" t="s">
        <v>191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180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270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271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H12:I35 E12:F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5:W5" name="Range1_16_1_1_1_1_1_1_2_2_2_2_2_2_2_2_2_2_2_2_2_2_2_2_2_2_2_2_2_2_2_1_2_2_2_2_2_2_2_2_2_2_3_2_2_2_2_2_2_2_2_2_2_1_1_1_1_2_2_1_1_1_1_1_1_1_1_1_1_3_1_3_2_1_1_1_1_1_2_1_1_1_1_1_2_1"/>
    <protectedRange sqref="R4:W4" name="Range1_16_1_1_1_1_1_1_2_2_2_2_2_2_2_2_2_2_2_2_2_2_2_2_2_2_2_2_2_2_2_1_2_2_2_2_2_2_2_2_2_2_3_2_2_2_2_2_2_2_2_2_2_1_1_1_1_2_2_1_1_1_1_1_1_1_1_1_1_1_1_1_1_3_1_2_1_1_1_1_1"/>
    <protectedRange sqref="R3:W3" name="Range1_16_1_1_1_1_1_1_2_2_2_2_2_2_2_2_2_2_2_2_2_2_2_2_2_2_2_2_2_2_2_1_2_2_2_2_2_2_2_2_2_2_3_2_2_2_2_2_2_2_2_2_2_1_1_1_1_2_2_1_1_1_1_1_1_1_1_1_1_1_1_1_1_3_1_2_1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5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108" priority="5" operator="containsText" text="N/A">
      <formula>NOT(ISERROR(SEARCH("N/A",Z12)))</formula>
    </cfRule>
    <cfRule type="cellIs" dxfId="107" priority="17" operator="equal">
      <formula>0</formula>
    </cfRule>
  </conditionalFormatting>
  <conditionalFormatting sqref="Z12:AG35">
    <cfRule type="cellIs" dxfId="106" priority="16" operator="greaterThanOrEqual">
      <formula>1185</formula>
    </cfRule>
  </conditionalFormatting>
  <conditionalFormatting sqref="Z12:AG35">
    <cfRule type="cellIs" dxfId="105" priority="15" operator="between">
      <formula>0.1</formula>
      <formula>1184</formula>
    </cfRule>
  </conditionalFormatting>
  <conditionalFormatting sqref="Z8:Z9 AT12:AT35 AL36:AQ36 AL12:AR35">
    <cfRule type="cellIs" dxfId="104" priority="14" operator="equal">
      <formula>0</formula>
    </cfRule>
  </conditionalFormatting>
  <conditionalFormatting sqref="Z8:Z9 AT12:AT35 AL36:AQ36 AL12:AR35">
    <cfRule type="cellIs" dxfId="103" priority="13" operator="greaterThan">
      <formula>1179</formula>
    </cfRule>
  </conditionalFormatting>
  <conditionalFormatting sqref="Z8:Z9 AT12:AT35 AL36:AQ36 AL12:AR35">
    <cfRule type="cellIs" dxfId="102" priority="12" operator="greaterThan">
      <formula>99</formula>
    </cfRule>
  </conditionalFormatting>
  <conditionalFormatting sqref="Z8:Z9 AT12:AT35 AL36:AQ36 AL12:AR35">
    <cfRule type="cellIs" dxfId="101" priority="11" operator="greaterThan">
      <formula>0.99</formula>
    </cfRule>
  </conditionalFormatting>
  <conditionalFormatting sqref="AD8:AD9">
    <cfRule type="cellIs" dxfId="100" priority="10" operator="equal">
      <formula>0</formula>
    </cfRule>
  </conditionalFormatting>
  <conditionalFormatting sqref="AD8:AD9">
    <cfRule type="cellIs" dxfId="99" priority="9" operator="greaterThan">
      <formula>1179</formula>
    </cfRule>
  </conditionalFormatting>
  <conditionalFormatting sqref="AD8:AD9">
    <cfRule type="cellIs" dxfId="98" priority="8" operator="greaterThan">
      <formula>99</formula>
    </cfRule>
  </conditionalFormatting>
  <conditionalFormatting sqref="AD8:AD9">
    <cfRule type="cellIs" dxfId="97" priority="7" operator="greaterThan">
      <formula>0.99</formula>
    </cfRule>
  </conditionalFormatting>
  <conditionalFormatting sqref="AK12:AK35">
    <cfRule type="cellIs" dxfId="96" priority="6" operator="greaterThan">
      <formula>$AK$8</formula>
    </cfRule>
  </conditionalFormatting>
  <conditionalFormatting sqref="AS12:AS35">
    <cfRule type="containsText" dxfId="95" priority="1" operator="containsText" text="N/A">
      <formula>NOT(ISERROR(SEARCH("N/A",AS12)))</formula>
    </cfRule>
    <cfRule type="cellIs" dxfId="94" priority="4" operator="equal">
      <formula>0</formula>
    </cfRule>
  </conditionalFormatting>
  <conditionalFormatting sqref="AS12:AS35">
    <cfRule type="cellIs" dxfId="93" priority="3" operator="greaterThanOrEqual">
      <formula>1185</formula>
    </cfRule>
  </conditionalFormatting>
  <conditionalFormatting sqref="AS12:AS35">
    <cfRule type="cellIs" dxfId="92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40" zoomScaleNormal="100" workbookViewId="0">
      <selection activeCell="B56" sqref="B56:B58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144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164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43278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27478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26'!S35</f>
        <v>99522274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26'!AI35</f>
        <v>16922196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70</v>
      </c>
      <c r="H12" s="150">
        <f t="shared" ref="H12:H35" si="0">G12/1.42</f>
        <v>49.295774647887328</v>
      </c>
      <c r="I12" s="150">
        <v>67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99526875</v>
      </c>
      <c r="T12" s="45">
        <f>IF(ISBLANK(S12),"-",S12-S11)</f>
        <v>4601</v>
      </c>
      <c r="U12" s="46">
        <f>T12*24/1000</f>
        <v>110.42400000000001</v>
      </c>
      <c r="V12" s="46">
        <f>T12/1000</f>
        <v>4.601</v>
      </c>
      <c r="W12" s="96">
        <v>5.0999999999999996</v>
      </c>
      <c r="X12" s="96">
        <f t="shared" ref="X12:X35" si="1">W12</f>
        <v>5.0999999999999996</v>
      </c>
      <c r="Y12" s="97" t="s">
        <v>140</v>
      </c>
      <c r="Z12" s="154">
        <v>0</v>
      </c>
      <c r="AA12" s="154">
        <v>0</v>
      </c>
      <c r="AB12" s="154">
        <v>0</v>
      </c>
      <c r="AC12" s="154">
        <v>1185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16923294</v>
      </c>
      <c r="AJ12" s="45">
        <f>IF(ISBLANK(AI12),"-",AI12-AI11)</f>
        <v>1098</v>
      </c>
      <c r="AK12" s="48">
        <f>AJ12/V12</f>
        <v>238.6437730928059</v>
      </c>
      <c r="AL12" s="151">
        <v>0</v>
      </c>
      <c r="AM12" s="151">
        <v>0</v>
      </c>
      <c r="AN12" s="151">
        <v>0</v>
      </c>
      <c r="AO12" s="151">
        <v>1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4</v>
      </c>
      <c r="G13" s="118">
        <v>74</v>
      </c>
      <c r="H13" s="150">
        <f t="shared" si="0"/>
        <v>52.112676056338032</v>
      </c>
      <c r="I13" s="150">
        <v>70</v>
      </c>
      <c r="J13" s="41" t="s">
        <v>88</v>
      </c>
      <c r="K13" s="41">
        <f t="shared" ref="K13:K35" si="3">L13-(2/1.42)</f>
        <v>47.183098591549296</v>
      </c>
      <c r="L13" s="42">
        <f>(G13-5)/1.42</f>
        <v>48.591549295774648</v>
      </c>
      <c r="M13" s="41">
        <f>L13+(6/1.42)</f>
        <v>52.816901408450704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99531130</v>
      </c>
      <c r="T13" s="45">
        <f t="shared" ref="T13:T35" si="4">IF(ISBLANK(S13),"-",S13-S12)</f>
        <v>4255</v>
      </c>
      <c r="U13" s="46">
        <f t="shared" ref="U13:U36" si="5">T13*24/1000</f>
        <v>102.12</v>
      </c>
      <c r="V13" s="46">
        <f t="shared" ref="V13:V36" si="6">T13/1000</f>
        <v>4.2549999999999999</v>
      </c>
      <c r="W13" s="96">
        <v>6.6</v>
      </c>
      <c r="X13" s="96">
        <f t="shared" si="1"/>
        <v>6.6</v>
      </c>
      <c r="Y13" s="97" t="s">
        <v>140</v>
      </c>
      <c r="Z13" s="154">
        <v>0</v>
      </c>
      <c r="AA13" s="154">
        <v>0</v>
      </c>
      <c r="AB13" s="154">
        <v>0</v>
      </c>
      <c r="AC13" s="154">
        <v>1185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16924416</v>
      </c>
      <c r="AJ13" s="45">
        <f t="shared" ref="AJ13:AJ35" si="7">IF(ISBLANK(AI13),"-",AI13-AI12)</f>
        <v>1122</v>
      </c>
      <c r="AK13" s="48">
        <f>AJ13/V13</f>
        <v>263.68977673325497</v>
      </c>
      <c r="AL13" s="151">
        <v>0</v>
      </c>
      <c r="AM13" s="151">
        <v>0</v>
      </c>
      <c r="AN13" s="151">
        <v>0</v>
      </c>
      <c r="AO13" s="151">
        <v>1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1.03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73</v>
      </c>
      <c r="H14" s="150">
        <v>70</v>
      </c>
      <c r="I14" s="150">
        <v>69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99534970</v>
      </c>
      <c r="T14" s="45">
        <f>IF(ISBLANK(S14),"-",S14-S13)</f>
        <v>3840</v>
      </c>
      <c r="U14" s="46">
        <f t="shared" si="5"/>
        <v>92.16</v>
      </c>
      <c r="V14" s="46">
        <f t="shared" si="6"/>
        <v>3.84</v>
      </c>
      <c r="W14" s="96">
        <v>8.1</v>
      </c>
      <c r="X14" s="96">
        <f t="shared" si="1"/>
        <v>8.1</v>
      </c>
      <c r="Y14" s="97" t="s">
        <v>140</v>
      </c>
      <c r="Z14" s="154">
        <v>0</v>
      </c>
      <c r="AA14" s="154">
        <v>0</v>
      </c>
      <c r="AB14" s="154">
        <v>0</v>
      </c>
      <c r="AC14" s="154">
        <v>1185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16925507</v>
      </c>
      <c r="AJ14" s="45">
        <f t="shared" si="7"/>
        <v>1091</v>
      </c>
      <c r="AK14" s="48">
        <f t="shared" ref="AK14:AK35" si="9">AJ14/V14</f>
        <v>284.11458333333337</v>
      </c>
      <c r="AL14" s="151">
        <v>0</v>
      </c>
      <c r="AM14" s="151">
        <v>0</v>
      </c>
      <c r="AN14" s="151">
        <v>0</v>
      </c>
      <c r="AO14" s="151">
        <v>1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7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99538630</v>
      </c>
      <c r="T15" s="45">
        <f t="shared" si="4"/>
        <v>3660</v>
      </c>
      <c r="U15" s="46">
        <f t="shared" si="5"/>
        <v>87.84</v>
      </c>
      <c r="V15" s="46">
        <f t="shared" si="6"/>
        <v>3.66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0</v>
      </c>
      <c r="AC15" s="154">
        <v>1185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16926550</v>
      </c>
      <c r="AJ15" s="45">
        <f t="shared" si="7"/>
        <v>1043</v>
      </c>
      <c r="AK15" s="48">
        <f t="shared" si="9"/>
        <v>284.9726775956284</v>
      </c>
      <c r="AL15" s="151">
        <v>0</v>
      </c>
      <c r="AM15" s="151">
        <v>0</v>
      </c>
      <c r="AN15" s="151">
        <v>0</v>
      </c>
      <c r="AO15" s="151">
        <v>1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79</v>
      </c>
      <c r="H16" s="150">
        <v>76</v>
      </c>
      <c r="I16" s="150">
        <v>76</v>
      </c>
      <c r="J16" s="41" t="s">
        <v>88</v>
      </c>
      <c r="K16" s="41">
        <f t="shared" si="3"/>
        <v>50.70422535211268</v>
      </c>
      <c r="L16" s="42">
        <f>(G16-5)/1.42</f>
        <v>52.112676056338032</v>
      </c>
      <c r="M16" s="41">
        <f>L16+(6/1.42)</f>
        <v>56.338028169014088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99542590</v>
      </c>
      <c r="T16" s="45">
        <f t="shared" si="4"/>
        <v>3960</v>
      </c>
      <c r="U16" s="46">
        <f t="shared" si="5"/>
        <v>95.04</v>
      </c>
      <c r="V16" s="46">
        <f t="shared" si="6"/>
        <v>3.96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0</v>
      </c>
      <c r="AC16" s="154">
        <v>1185</v>
      </c>
      <c r="AD16" s="154">
        <v>1188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16927689</v>
      </c>
      <c r="AJ16" s="45">
        <f t="shared" si="7"/>
        <v>1139</v>
      </c>
      <c r="AK16" s="48">
        <f t="shared" si="9"/>
        <v>287.62626262626264</v>
      </c>
      <c r="AL16" s="151">
        <v>0</v>
      </c>
      <c r="AM16" s="151">
        <v>0</v>
      </c>
      <c r="AN16" s="151">
        <v>0</v>
      </c>
      <c r="AO16" s="151">
        <v>1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9</v>
      </c>
      <c r="G17" s="118">
        <v>79</v>
      </c>
      <c r="H17" s="150">
        <f t="shared" si="0"/>
        <v>55.633802816901408</v>
      </c>
      <c r="I17" s="150">
        <v>77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99547164</v>
      </c>
      <c r="T17" s="45">
        <f t="shared" si="4"/>
        <v>4574</v>
      </c>
      <c r="U17" s="46">
        <f t="shared" si="5"/>
        <v>109.776</v>
      </c>
      <c r="V17" s="46">
        <f t="shared" si="6"/>
        <v>4.5739999999999998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0</v>
      </c>
      <c r="AC17" s="154">
        <v>1185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16928798</v>
      </c>
      <c r="AJ17" s="45">
        <f t="shared" si="7"/>
        <v>1109</v>
      </c>
      <c r="AK17" s="48">
        <f t="shared" si="9"/>
        <v>242.45736773065153</v>
      </c>
      <c r="AL17" s="151">
        <v>0</v>
      </c>
      <c r="AM17" s="151">
        <v>0</v>
      </c>
      <c r="AN17" s="151">
        <v>0</v>
      </c>
      <c r="AO17" s="151">
        <v>1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0.98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77</v>
      </c>
      <c r="H18" s="150">
        <f t="shared" si="0"/>
        <v>54.225352112676056</v>
      </c>
      <c r="I18" s="150">
        <v>77</v>
      </c>
      <c r="J18" s="41" t="s">
        <v>88</v>
      </c>
      <c r="K18" s="41">
        <f t="shared" si="3"/>
        <v>52.816901408450704</v>
      </c>
      <c r="L18" s="42">
        <f t="shared" si="10"/>
        <v>54.225352112676056</v>
      </c>
      <c r="M18" s="41">
        <f>L18+1.42</f>
        <v>55.645352112676058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99551835</v>
      </c>
      <c r="T18" s="45">
        <f t="shared" si="4"/>
        <v>4671</v>
      </c>
      <c r="U18" s="46">
        <f t="shared" si="5"/>
        <v>112.104</v>
      </c>
      <c r="V18" s="46">
        <f t="shared" si="6"/>
        <v>4.6710000000000003</v>
      </c>
      <c r="W18" s="96">
        <v>8.8000000000000007</v>
      </c>
      <c r="X18" s="96">
        <f t="shared" si="1"/>
        <v>8.8000000000000007</v>
      </c>
      <c r="Y18" s="97" t="s">
        <v>171</v>
      </c>
      <c r="Z18" s="154">
        <v>1016</v>
      </c>
      <c r="AA18" s="154">
        <v>0</v>
      </c>
      <c r="AB18" s="154">
        <v>0</v>
      </c>
      <c r="AC18" s="154">
        <v>1185</v>
      </c>
      <c r="AD18" s="154">
        <v>1186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16930025</v>
      </c>
      <c r="AJ18" s="45">
        <f t="shared" si="7"/>
        <v>1227</v>
      </c>
      <c r="AK18" s="48">
        <f t="shared" si="9"/>
        <v>262.68464996788697</v>
      </c>
      <c r="AL18" s="151">
        <v>1</v>
      </c>
      <c r="AM18" s="151">
        <v>0</v>
      </c>
      <c r="AN18" s="151">
        <v>0</v>
      </c>
      <c r="AO18" s="151">
        <v>1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76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99556482</v>
      </c>
      <c r="T19" s="45">
        <f t="shared" si="4"/>
        <v>4647</v>
      </c>
      <c r="U19" s="46">
        <f>T19*24/1000</f>
        <v>111.52800000000001</v>
      </c>
      <c r="V19" s="46">
        <f t="shared" si="6"/>
        <v>4.6470000000000002</v>
      </c>
      <c r="W19" s="96">
        <v>8.1</v>
      </c>
      <c r="X19" s="96">
        <f t="shared" si="1"/>
        <v>8.1</v>
      </c>
      <c r="Y19" s="97" t="s">
        <v>171</v>
      </c>
      <c r="Z19" s="154">
        <v>1048</v>
      </c>
      <c r="AA19" s="154">
        <v>0</v>
      </c>
      <c r="AB19" s="154">
        <v>0</v>
      </c>
      <c r="AC19" s="154">
        <v>1185</v>
      </c>
      <c r="AD19" s="154">
        <v>1186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16931212</v>
      </c>
      <c r="AJ19" s="45">
        <f t="shared" si="7"/>
        <v>1187</v>
      </c>
      <c r="AK19" s="48">
        <f t="shared" si="9"/>
        <v>255.4336130837099</v>
      </c>
      <c r="AL19" s="151">
        <v>1</v>
      </c>
      <c r="AM19" s="151">
        <v>0</v>
      </c>
      <c r="AN19" s="151">
        <v>0</v>
      </c>
      <c r="AO19" s="151">
        <v>1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76</v>
      </c>
      <c r="H20" s="150">
        <f t="shared" si="0"/>
        <v>53.521126760563384</v>
      </c>
      <c r="I20" s="150">
        <v>75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99561013</v>
      </c>
      <c r="T20" s="45">
        <f t="shared" si="4"/>
        <v>4531</v>
      </c>
      <c r="U20" s="46">
        <f t="shared" si="5"/>
        <v>108.744</v>
      </c>
      <c r="V20" s="46">
        <f t="shared" si="6"/>
        <v>4.5309999999999997</v>
      </c>
      <c r="W20" s="96">
        <v>7.4</v>
      </c>
      <c r="X20" s="96">
        <f t="shared" si="1"/>
        <v>7.4</v>
      </c>
      <c r="Y20" s="97" t="s">
        <v>171</v>
      </c>
      <c r="Z20" s="154">
        <v>1046</v>
      </c>
      <c r="AA20" s="154">
        <v>0</v>
      </c>
      <c r="AB20" s="154">
        <v>0</v>
      </c>
      <c r="AC20" s="154">
        <v>1185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16932400</v>
      </c>
      <c r="AJ20" s="45">
        <f t="shared" si="7"/>
        <v>1188</v>
      </c>
      <c r="AK20" s="48">
        <f t="shared" si="9"/>
        <v>262.19377620834257</v>
      </c>
      <c r="AL20" s="151">
        <v>1</v>
      </c>
      <c r="AM20" s="151">
        <v>0</v>
      </c>
      <c r="AN20" s="151">
        <v>0</v>
      </c>
      <c r="AO20" s="151">
        <v>1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5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99565692</v>
      </c>
      <c r="T21" s="45">
        <f t="shared" si="4"/>
        <v>4679</v>
      </c>
      <c r="U21" s="46">
        <f t="shared" si="5"/>
        <v>112.29600000000001</v>
      </c>
      <c r="V21" s="46">
        <f t="shared" si="6"/>
        <v>4.6790000000000003</v>
      </c>
      <c r="W21" s="96">
        <v>6.8</v>
      </c>
      <c r="X21" s="96">
        <f t="shared" si="1"/>
        <v>6.8</v>
      </c>
      <c r="Y21" s="97" t="s">
        <v>171</v>
      </c>
      <c r="Z21" s="154">
        <v>1047</v>
      </c>
      <c r="AA21" s="154">
        <v>0</v>
      </c>
      <c r="AB21" s="154">
        <v>0</v>
      </c>
      <c r="AC21" s="154">
        <v>1185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16933599</v>
      </c>
      <c r="AJ21" s="45">
        <f t="shared" si="7"/>
        <v>1199</v>
      </c>
      <c r="AK21" s="48">
        <f t="shared" si="9"/>
        <v>256.25133575550331</v>
      </c>
      <c r="AL21" s="151">
        <v>1</v>
      </c>
      <c r="AM21" s="151">
        <v>0</v>
      </c>
      <c r="AN21" s="151">
        <v>0</v>
      </c>
      <c r="AO21" s="151">
        <v>1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1.07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4</v>
      </c>
      <c r="G22" s="118">
        <v>75</v>
      </c>
      <c r="H22" s="150">
        <f t="shared" si="0"/>
        <v>52.816901408450704</v>
      </c>
      <c r="I22" s="150">
        <v>74</v>
      </c>
      <c r="J22" s="41" t="s">
        <v>88</v>
      </c>
      <c r="K22" s="41">
        <f t="shared" si="3"/>
        <v>51.408450704225352</v>
      </c>
      <c r="L22" s="42">
        <f t="shared" si="10"/>
        <v>52.816901408450704</v>
      </c>
      <c r="M22" s="41">
        <f t="shared" si="11"/>
        <v>54.236901408450706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99570061</v>
      </c>
      <c r="T22" s="45">
        <f t="shared" si="4"/>
        <v>4369</v>
      </c>
      <c r="U22" s="46">
        <f t="shared" si="5"/>
        <v>104.85599999999999</v>
      </c>
      <c r="V22" s="46">
        <f t="shared" si="6"/>
        <v>4.3689999999999998</v>
      </c>
      <c r="W22" s="96">
        <v>6.2</v>
      </c>
      <c r="X22" s="96">
        <f>W22</f>
        <v>6.2</v>
      </c>
      <c r="Y22" s="97" t="s">
        <v>171</v>
      </c>
      <c r="Z22" s="154">
        <v>1017</v>
      </c>
      <c r="AA22" s="154">
        <v>0</v>
      </c>
      <c r="AB22" s="154">
        <v>0</v>
      </c>
      <c r="AC22" s="154">
        <v>1185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16934782</v>
      </c>
      <c r="AJ22" s="45">
        <f t="shared" si="7"/>
        <v>1183</v>
      </c>
      <c r="AK22" s="48">
        <f t="shared" si="9"/>
        <v>270.77134355687804</v>
      </c>
      <c r="AL22" s="151">
        <v>1</v>
      </c>
      <c r="AM22" s="151">
        <v>0</v>
      </c>
      <c r="AN22" s="151">
        <v>0</v>
      </c>
      <c r="AO22" s="151">
        <v>1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3</v>
      </c>
      <c r="G23" s="118">
        <v>76</v>
      </c>
      <c r="H23" s="150">
        <f t="shared" si="0"/>
        <v>53.521126760563384</v>
      </c>
      <c r="I23" s="150">
        <v>75</v>
      </c>
      <c r="J23" s="41" t="s">
        <v>88</v>
      </c>
      <c r="K23" s="41">
        <f t="shared" si="3"/>
        <v>52.112676056338032</v>
      </c>
      <c r="L23" s="42">
        <f t="shared" si="10"/>
        <v>53.521126760563384</v>
      </c>
      <c r="M23" s="41">
        <f t="shared" si="11"/>
        <v>54.941126760563385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99574354</v>
      </c>
      <c r="T23" s="45">
        <f t="shared" si="4"/>
        <v>4293</v>
      </c>
      <c r="U23" s="46">
        <f>T23*24/1000</f>
        <v>103.032</v>
      </c>
      <c r="V23" s="46">
        <f t="shared" si="6"/>
        <v>4.2930000000000001</v>
      </c>
      <c r="W23" s="96">
        <v>5.6</v>
      </c>
      <c r="X23" s="96">
        <f t="shared" si="1"/>
        <v>5.6</v>
      </c>
      <c r="Y23" s="97" t="s">
        <v>171</v>
      </c>
      <c r="Z23" s="154">
        <v>1037</v>
      </c>
      <c r="AA23" s="154">
        <v>0</v>
      </c>
      <c r="AB23" s="154">
        <v>0</v>
      </c>
      <c r="AC23" s="154">
        <v>1185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16935967</v>
      </c>
      <c r="AJ23" s="45">
        <f t="shared" si="7"/>
        <v>1185</v>
      </c>
      <c r="AK23" s="48">
        <f t="shared" si="9"/>
        <v>276.03074772886094</v>
      </c>
      <c r="AL23" s="151">
        <v>1</v>
      </c>
      <c r="AM23" s="151">
        <v>0</v>
      </c>
      <c r="AN23" s="151">
        <v>0</v>
      </c>
      <c r="AO23" s="151">
        <v>1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3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99578597</v>
      </c>
      <c r="T24" s="45">
        <f t="shared" si="4"/>
        <v>4243</v>
      </c>
      <c r="U24" s="46">
        <f>T24*24/1000</f>
        <v>101.83199999999999</v>
      </c>
      <c r="V24" s="46">
        <f t="shared" si="6"/>
        <v>4.2430000000000003</v>
      </c>
      <c r="W24" s="96">
        <v>5.0999999999999996</v>
      </c>
      <c r="X24" s="96">
        <f t="shared" si="1"/>
        <v>5.0999999999999996</v>
      </c>
      <c r="Y24" s="97" t="s">
        <v>171</v>
      </c>
      <c r="Z24" s="154">
        <v>1016</v>
      </c>
      <c r="AA24" s="154">
        <v>0</v>
      </c>
      <c r="AB24" s="154">
        <v>0</v>
      </c>
      <c r="AC24" s="154">
        <v>1185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16937118</v>
      </c>
      <c r="AJ24" s="45">
        <f t="shared" si="7"/>
        <v>1151</v>
      </c>
      <c r="AK24" s="48">
        <f t="shared" si="9"/>
        <v>271.27032759839733</v>
      </c>
      <c r="AL24" s="151">
        <v>1</v>
      </c>
      <c r="AM24" s="151">
        <v>0</v>
      </c>
      <c r="AN24" s="151">
        <v>0</v>
      </c>
      <c r="AO24" s="151">
        <v>1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0</v>
      </c>
      <c r="G25" s="118">
        <v>76</v>
      </c>
      <c r="H25" s="150">
        <f t="shared" si="0"/>
        <v>53.521126760563384</v>
      </c>
      <c r="I25" s="150">
        <v>73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99582840</v>
      </c>
      <c r="T25" s="45">
        <f t="shared" si="4"/>
        <v>4243</v>
      </c>
      <c r="U25" s="46">
        <f t="shared" si="5"/>
        <v>101.83199999999999</v>
      </c>
      <c r="V25" s="46">
        <f t="shared" si="6"/>
        <v>4.2430000000000003</v>
      </c>
      <c r="W25" s="96">
        <v>4.7</v>
      </c>
      <c r="X25" s="96">
        <f t="shared" si="1"/>
        <v>4.7</v>
      </c>
      <c r="Y25" s="97" t="s">
        <v>171</v>
      </c>
      <c r="Z25" s="154">
        <v>1005</v>
      </c>
      <c r="AA25" s="154">
        <v>0</v>
      </c>
      <c r="AB25" s="154">
        <v>0</v>
      </c>
      <c r="AC25" s="154">
        <v>1185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16938285</v>
      </c>
      <c r="AJ25" s="45">
        <f t="shared" si="7"/>
        <v>1167</v>
      </c>
      <c r="AK25" s="48">
        <f t="shared" si="9"/>
        <v>275.04124440254537</v>
      </c>
      <c r="AL25" s="151">
        <v>1</v>
      </c>
      <c r="AM25" s="151">
        <v>0</v>
      </c>
      <c r="AN25" s="151">
        <v>0</v>
      </c>
      <c r="AO25" s="151">
        <v>1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0.78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-1</v>
      </c>
      <c r="G26" s="118">
        <v>76</v>
      </c>
      <c r="H26" s="150">
        <f t="shared" si="0"/>
        <v>53.521126760563384</v>
      </c>
      <c r="I26" s="150">
        <v>73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99587180</v>
      </c>
      <c r="T26" s="45">
        <f t="shared" si="4"/>
        <v>4340</v>
      </c>
      <c r="U26" s="46">
        <f t="shared" si="5"/>
        <v>104.16</v>
      </c>
      <c r="V26" s="46">
        <f t="shared" si="6"/>
        <v>4.34</v>
      </c>
      <c r="W26" s="96">
        <v>4.4000000000000004</v>
      </c>
      <c r="X26" s="96">
        <f t="shared" si="1"/>
        <v>4.4000000000000004</v>
      </c>
      <c r="Y26" s="97" t="s">
        <v>171</v>
      </c>
      <c r="Z26" s="154">
        <v>1006</v>
      </c>
      <c r="AA26" s="154">
        <v>0</v>
      </c>
      <c r="AB26" s="154">
        <v>0</v>
      </c>
      <c r="AC26" s="154">
        <v>1185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16939475</v>
      </c>
      <c r="AJ26" s="45">
        <f t="shared" si="7"/>
        <v>1190</v>
      </c>
      <c r="AK26" s="48">
        <f t="shared" si="9"/>
        <v>274.19354838709677</v>
      </c>
      <c r="AL26" s="151">
        <v>1</v>
      </c>
      <c r="AM26" s="151">
        <v>0</v>
      </c>
      <c r="AN26" s="151">
        <v>0</v>
      </c>
      <c r="AO26" s="151">
        <v>1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-1</v>
      </c>
      <c r="G27" s="118">
        <v>76</v>
      </c>
      <c r="H27" s="150">
        <f t="shared" si="0"/>
        <v>53.521126760563384</v>
      </c>
      <c r="I27" s="150">
        <v>73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99591460</v>
      </c>
      <c r="T27" s="45">
        <f t="shared" si="4"/>
        <v>4280</v>
      </c>
      <c r="U27" s="46">
        <f t="shared" si="5"/>
        <v>102.72</v>
      </c>
      <c r="V27" s="46">
        <f t="shared" si="6"/>
        <v>4.28</v>
      </c>
      <c r="W27" s="96">
        <v>4</v>
      </c>
      <c r="X27" s="96">
        <f t="shared" si="1"/>
        <v>4</v>
      </c>
      <c r="Y27" s="97" t="s">
        <v>171</v>
      </c>
      <c r="Z27" s="154">
        <v>1005</v>
      </c>
      <c r="AA27" s="154">
        <v>0</v>
      </c>
      <c r="AB27" s="154">
        <v>0</v>
      </c>
      <c r="AC27" s="154">
        <v>1185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16940603</v>
      </c>
      <c r="AJ27" s="45">
        <f>IF(ISBLANK(AI27),"-",AI27-AI26)</f>
        <v>1128</v>
      </c>
      <c r="AK27" s="48">
        <f t="shared" si="9"/>
        <v>263.55140186915884</v>
      </c>
      <c r="AL27" s="151">
        <v>1</v>
      </c>
      <c r="AM27" s="151">
        <v>0</v>
      </c>
      <c r="AN27" s="151">
        <v>0</v>
      </c>
      <c r="AO27" s="151">
        <v>1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-1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99596265</v>
      </c>
      <c r="T28" s="45">
        <f t="shared" si="4"/>
        <v>4805</v>
      </c>
      <c r="U28" s="46">
        <f t="shared" si="5"/>
        <v>115.32</v>
      </c>
      <c r="V28" s="46">
        <f t="shared" si="6"/>
        <v>4.8049999999999997</v>
      </c>
      <c r="W28" s="96">
        <v>3.7</v>
      </c>
      <c r="X28" s="96">
        <f t="shared" si="1"/>
        <v>3.7</v>
      </c>
      <c r="Y28" s="97" t="s">
        <v>171</v>
      </c>
      <c r="Z28" s="154">
        <v>1005</v>
      </c>
      <c r="AA28" s="154">
        <v>0</v>
      </c>
      <c r="AB28" s="154">
        <v>0</v>
      </c>
      <c r="AC28" s="154">
        <v>1185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16941793</v>
      </c>
      <c r="AJ28" s="45">
        <f t="shared" si="7"/>
        <v>1190</v>
      </c>
      <c r="AK28" s="48">
        <f>AJ27/V28</f>
        <v>234.75546305931323</v>
      </c>
      <c r="AL28" s="151">
        <v>1</v>
      </c>
      <c r="AM28" s="151">
        <v>0</v>
      </c>
      <c r="AN28" s="151">
        <v>0</v>
      </c>
      <c r="AO28" s="151">
        <v>1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-2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99600800</v>
      </c>
      <c r="T29" s="45">
        <f t="shared" si="4"/>
        <v>4535</v>
      </c>
      <c r="U29" s="46">
        <f t="shared" si="5"/>
        <v>108.84</v>
      </c>
      <c r="V29" s="46">
        <f t="shared" si="6"/>
        <v>4.5350000000000001</v>
      </c>
      <c r="W29" s="96">
        <v>3.4</v>
      </c>
      <c r="X29" s="96">
        <f t="shared" si="1"/>
        <v>3.4</v>
      </c>
      <c r="Y29" s="97" t="s">
        <v>171</v>
      </c>
      <c r="Z29" s="154">
        <v>1006</v>
      </c>
      <c r="AA29" s="154">
        <v>0</v>
      </c>
      <c r="AB29" s="154">
        <v>0</v>
      </c>
      <c r="AC29" s="154">
        <v>1185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16942925</v>
      </c>
      <c r="AJ29" s="45">
        <f t="shared" si="7"/>
        <v>1132</v>
      </c>
      <c r="AK29" s="48">
        <f>AJ28/V29</f>
        <v>262.40352811466374</v>
      </c>
      <c r="AL29" s="151">
        <v>1</v>
      </c>
      <c r="AM29" s="151">
        <v>0</v>
      </c>
      <c r="AN29" s="151">
        <v>0</v>
      </c>
      <c r="AO29" s="151">
        <v>1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0.8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-2</v>
      </c>
      <c r="G30" s="118">
        <v>74</v>
      </c>
      <c r="H30" s="150">
        <f t="shared" si="0"/>
        <v>52.112676056338032</v>
      </c>
      <c r="I30" s="150">
        <v>71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99605640</v>
      </c>
      <c r="T30" s="45">
        <f t="shared" si="4"/>
        <v>4840</v>
      </c>
      <c r="U30" s="46">
        <f t="shared" si="5"/>
        <v>116.16</v>
      </c>
      <c r="V30" s="46">
        <f t="shared" si="6"/>
        <v>4.84</v>
      </c>
      <c r="W30" s="96">
        <v>3.1</v>
      </c>
      <c r="X30" s="96">
        <f t="shared" si="1"/>
        <v>3.1</v>
      </c>
      <c r="Y30" s="97" t="s">
        <v>171</v>
      </c>
      <c r="Z30" s="154">
        <v>1005</v>
      </c>
      <c r="AA30" s="154">
        <v>0</v>
      </c>
      <c r="AB30" s="154">
        <v>0</v>
      </c>
      <c r="AC30" s="154">
        <v>1185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16944080</v>
      </c>
      <c r="AJ30" s="45">
        <f t="shared" si="7"/>
        <v>1155</v>
      </c>
      <c r="AK30" s="48">
        <f t="shared" si="9"/>
        <v>238.63636363636365</v>
      </c>
      <c r="AL30" s="151">
        <v>1</v>
      </c>
      <c r="AM30" s="151">
        <v>0</v>
      </c>
      <c r="AN30" s="151">
        <v>0</v>
      </c>
      <c r="AO30" s="151">
        <v>1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-2</v>
      </c>
      <c r="G31" s="118">
        <v>74</v>
      </c>
      <c r="H31" s="150">
        <f t="shared" si="0"/>
        <v>52.112676056338032</v>
      </c>
      <c r="I31" s="150">
        <v>71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99610970</v>
      </c>
      <c r="T31" s="45">
        <f t="shared" si="4"/>
        <v>5330</v>
      </c>
      <c r="U31" s="46">
        <f t="shared" si="5"/>
        <v>127.92</v>
      </c>
      <c r="V31" s="46">
        <f t="shared" si="6"/>
        <v>5.33</v>
      </c>
      <c r="W31" s="96">
        <v>2.8</v>
      </c>
      <c r="X31" s="96">
        <f t="shared" si="1"/>
        <v>2.8</v>
      </c>
      <c r="Y31" s="97" t="s">
        <v>171</v>
      </c>
      <c r="Z31" s="154">
        <v>1006</v>
      </c>
      <c r="AA31" s="154">
        <v>0</v>
      </c>
      <c r="AB31" s="154">
        <v>0</v>
      </c>
      <c r="AC31" s="154">
        <v>1185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16945215</v>
      </c>
      <c r="AJ31" s="45">
        <f t="shared" si="7"/>
        <v>1135</v>
      </c>
      <c r="AK31" s="48">
        <f t="shared" si="9"/>
        <v>212.94559099437149</v>
      </c>
      <c r="AL31" s="151">
        <v>1</v>
      </c>
      <c r="AM31" s="151">
        <v>0</v>
      </c>
      <c r="AN31" s="151">
        <v>0</v>
      </c>
      <c r="AO31" s="151">
        <v>1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-2</v>
      </c>
      <c r="G32" s="118">
        <v>74</v>
      </c>
      <c r="H32" s="150">
        <f t="shared" si="0"/>
        <v>52.112676056338032</v>
      </c>
      <c r="I32" s="150">
        <v>71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99615895</v>
      </c>
      <c r="T32" s="45">
        <f t="shared" si="4"/>
        <v>4925</v>
      </c>
      <c r="U32" s="46">
        <f t="shared" si="5"/>
        <v>118.2</v>
      </c>
      <c r="V32" s="46">
        <f t="shared" si="6"/>
        <v>4.9249999999999998</v>
      </c>
      <c r="W32" s="96">
        <v>2.5</v>
      </c>
      <c r="X32" s="96">
        <f t="shared" si="1"/>
        <v>2.5</v>
      </c>
      <c r="Y32" s="97" t="s">
        <v>171</v>
      </c>
      <c r="Z32" s="154">
        <v>1005</v>
      </c>
      <c r="AA32" s="154">
        <v>0</v>
      </c>
      <c r="AB32" s="154">
        <v>0</v>
      </c>
      <c r="AC32" s="154">
        <v>1185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16946341</v>
      </c>
      <c r="AJ32" s="45">
        <f t="shared" si="7"/>
        <v>1126</v>
      </c>
      <c r="AK32" s="48">
        <f t="shared" si="9"/>
        <v>228.62944162436548</v>
      </c>
      <c r="AL32" s="151">
        <v>1</v>
      </c>
      <c r="AM32" s="151">
        <v>0</v>
      </c>
      <c r="AN32" s="151">
        <v>0</v>
      </c>
      <c r="AO32" s="151">
        <v>1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-1</v>
      </c>
      <c r="G33" s="118">
        <v>76</v>
      </c>
      <c r="H33" s="150">
        <f t="shared" si="0"/>
        <v>53.521126760563384</v>
      </c>
      <c r="I33" s="150">
        <v>73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99620575</v>
      </c>
      <c r="T33" s="45">
        <f t="shared" si="4"/>
        <v>4680</v>
      </c>
      <c r="U33" s="46">
        <f t="shared" si="5"/>
        <v>112.32</v>
      </c>
      <c r="V33" s="46">
        <f t="shared" si="6"/>
        <v>4.68</v>
      </c>
      <c r="W33" s="96">
        <v>2.2999999999999998</v>
      </c>
      <c r="X33" s="96">
        <f t="shared" si="1"/>
        <v>2.2999999999999998</v>
      </c>
      <c r="Y33" s="97" t="s">
        <v>171</v>
      </c>
      <c r="Z33" s="154">
        <v>1005</v>
      </c>
      <c r="AA33" s="154">
        <v>0</v>
      </c>
      <c r="AB33" s="154">
        <v>0</v>
      </c>
      <c r="AC33" s="154">
        <v>1185</v>
      </c>
      <c r="AD33" s="154">
        <v>1186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16947457</v>
      </c>
      <c r="AJ33" s="45">
        <f t="shared" si="7"/>
        <v>1116</v>
      </c>
      <c r="AK33" s="48">
        <f t="shared" si="9"/>
        <v>238.46153846153848</v>
      </c>
      <c r="AL33" s="151">
        <v>1</v>
      </c>
      <c r="AM33" s="151">
        <v>0</v>
      </c>
      <c r="AN33" s="151">
        <v>0</v>
      </c>
      <c r="AO33" s="151">
        <v>1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0.95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0</v>
      </c>
      <c r="G34" s="118">
        <v>73</v>
      </c>
      <c r="H34" s="150">
        <f t="shared" si="0"/>
        <v>51.408450704225352</v>
      </c>
      <c r="I34" s="150">
        <v>70</v>
      </c>
      <c r="J34" s="41" t="s">
        <v>88</v>
      </c>
      <c r="K34" s="41">
        <f>L34-(2/1.42)</f>
        <v>46.478873239436624</v>
      </c>
      <c r="L34" s="42">
        <f>(G34-5)/1.42</f>
        <v>47.887323943661976</v>
      </c>
      <c r="M34" s="41">
        <f t="shared" si="12"/>
        <v>52.112676056338032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99625430</v>
      </c>
      <c r="T34" s="45">
        <f t="shared" si="4"/>
        <v>4855</v>
      </c>
      <c r="U34" s="46">
        <f t="shared" si="5"/>
        <v>116.52</v>
      </c>
      <c r="V34" s="46">
        <f t="shared" si="6"/>
        <v>4.8550000000000004</v>
      </c>
      <c r="W34" s="96">
        <v>2.9</v>
      </c>
      <c r="X34" s="96">
        <f t="shared" si="1"/>
        <v>2.9</v>
      </c>
      <c r="Y34" s="97" t="s">
        <v>140</v>
      </c>
      <c r="Z34" s="154">
        <v>0</v>
      </c>
      <c r="AA34" s="154">
        <v>0</v>
      </c>
      <c r="AB34" s="154">
        <v>0</v>
      </c>
      <c r="AC34" s="154">
        <v>1185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16948573</v>
      </c>
      <c r="AJ34" s="45">
        <f t="shared" si="7"/>
        <v>1116</v>
      </c>
      <c r="AK34" s="48">
        <f t="shared" si="9"/>
        <v>229.86611740473737</v>
      </c>
      <c r="AL34" s="151">
        <v>0</v>
      </c>
      <c r="AM34" s="151">
        <v>0</v>
      </c>
      <c r="AN34" s="151">
        <v>0</v>
      </c>
      <c r="AO34" s="151">
        <v>1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77</v>
      </c>
      <c r="H35" s="150">
        <f t="shared" si="0"/>
        <v>54.225352112676056</v>
      </c>
      <c r="I35" s="150">
        <v>74</v>
      </c>
      <c r="J35" s="41" t="s">
        <v>88</v>
      </c>
      <c r="K35" s="41">
        <f t="shared" si="3"/>
        <v>49.295774647887328</v>
      </c>
      <c r="L35" s="42">
        <f>(G35-5)/1.42</f>
        <v>50.70422535211268</v>
      </c>
      <c r="M35" s="41">
        <f t="shared" si="12"/>
        <v>54.929577464788736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99629897</v>
      </c>
      <c r="T35" s="45">
        <f t="shared" si="4"/>
        <v>4467</v>
      </c>
      <c r="U35" s="46">
        <f t="shared" si="5"/>
        <v>107.208</v>
      </c>
      <c r="V35" s="46">
        <f t="shared" si="6"/>
        <v>4.4669999999999996</v>
      </c>
      <c r="W35" s="96">
        <v>3.8</v>
      </c>
      <c r="X35" s="96">
        <f t="shared" si="1"/>
        <v>3.8</v>
      </c>
      <c r="Y35" s="97" t="s">
        <v>140</v>
      </c>
      <c r="Z35" s="154">
        <v>0</v>
      </c>
      <c r="AA35" s="154">
        <v>0</v>
      </c>
      <c r="AB35" s="154">
        <v>0</v>
      </c>
      <c r="AC35" s="154">
        <v>1185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16949674</v>
      </c>
      <c r="AJ35" s="45">
        <f t="shared" si="7"/>
        <v>1101</v>
      </c>
      <c r="AK35" s="48">
        <f t="shared" si="9"/>
        <v>246.47414372061789</v>
      </c>
      <c r="AL35" s="151">
        <v>0</v>
      </c>
      <c r="AM35" s="151">
        <v>0</v>
      </c>
      <c r="AN35" s="151">
        <v>0</v>
      </c>
      <c r="AO35" s="151">
        <v>1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107623</v>
      </c>
      <c r="U36" s="46">
        <f t="shared" si="5"/>
        <v>2582.9520000000002</v>
      </c>
      <c r="V36" s="46">
        <f t="shared" si="6"/>
        <v>107.623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27478</v>
      </c>
      <c r="AK36" s="61">
        <f>$AJ$36/$V36</f>
        <v>255.3171719799671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0.93500000000000005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272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258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169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273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274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176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3_1_2_1_1_1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R3:W3" name="Range1_16_1_1_1_1_1_1_2_2_2_2_2_2_2_2_2_2_2_2_2_2_2_2_2_2_2_2_2_2_2_1_2_2_2_2_2_2_2_2_2_2_3_2_2_2_2_2_2_2_2_2_2_1_1_1_1_2_2_1_1_1_1_1_1_1_1_1_1_1_1_1_1_3_1_2_1_1_1_1_1_1_2_1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9"/>
    <protectedRange sqref="R5:W5" name="Range1_16_1_1_1_1_1_1_2_2_2_2_2_2_2_2_2_2_2_2_2_2_2_2_2_2_2_2_2_2_2_1_2_2_2_2_2_2_2_2_2_2_3_2_2_2_2_2_2_2_2_2_2_1_1_1_1_2_2_1_1_1_1_1_1_1_1_1_1_3_1_3_2_1_1_1_1_1_2_1_1_1_1_1_2_1_1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91" priority="5" operator="containsText" text="N/A">
      <formula>NOT(ISERROR(SEARCH("N/A",Z12)))</formula>
    </cfRule>
    <cfRule type="cellIs" dxfId="90" priority="17" operator="equal">
      <formula>0</formula>
    </cfRule>
  </conditionalFormatting>
  <conditionalFormatting sqref="Z12:AG35">
    <cfRule type="cellIs" dxfId="89" priority="16" operator="greaterThanOrEqual">
      <formula>1185</formula>
    </cfRule>
  </conditionalFormatting>
  <conditionalFormatting sqref="Z12:AG35">
    <cfRule type="cellIs" dxfId="88" priority="15" operator="between">
      <formula>0.1</formula>
      <formula>1184</formula>
    </cfRule>
  </conditionalFormatting>
  <conditionalFormatting sqref="Z8:Z9 AT12:AT35 AL36:AQ36 AL12:AR35">
    <cfRule type="cellIs" dxfId="87" priority="14" operator="equal">
      <formula>0</formula>
    </cfRule>
  </conditionalFormatting>
  <conditionalFormatting sqref="Z8:Z9 AT12:AT35 AL36:AQ36 AL12:AR35">
    <cfRule type="cellIs" dxfId="86" priority="13" operator="greaterThan">
      <formula>1179</formula>
    </cfRule>
  </conditionalFormatting>
  <conditionalFormatting sqref="Z8:Z9 AT12:AT35 AL36:AQ36 AL12:AR35">
    <cfRule type="cellIs" dxfId="85" priority="12" operator="greaterThan">
      <formula>99</formula>
    </cfRule>
  </conditionalFormatting>
  <conditionalFormatting sqref="Z8:Z9 AT12:AT35 AL36:AQ36 AL12:AR35">
    <cfRule type="cellIs" dxfId="84" priority="11" operator="greaterThan">
      <formula>0.99</formula>
    </cfRule>
  </conditionalFormatting>
  <conditionalFormatting sqref="AD8:AD9">
    <cfRule type="cellIs" dxfId="83" priority="10" operator="equal">
      <formula>0</formula>
    </cfRule>
  </conditionalFormatting>
  <conditionalFormatting sqref="AD8:AD9">
    <cfRule type="cellIs" dxfId="82" priority="9" operator="greaterThan">
      <formula>1179</formula>
    </cfRule>
  </conditionalFormatting>
  <conditionalFormatting sqref="AD8:AD9">
    <cfRule type="cellIs" dxfId="81" priority="8" operator="greaterThan">
      <formula>99</formula>
    </cfRule>
  </conditionalFormatting>
  <conditionalFormatting sqref="AD8:AD9">
    <cfRule type="cellIs" dxfId="80" priority="7" operator="greaterThan">
      <formula>0.99</formula>
    </cfRule>
  </conditionalFormatting>
  <conditionalFormatting sqref="AK12:AK35">
    <cfRule type="cellIs" dxfId="79" priority="6" operator="greaterThan">
      <formula>$AK$8</formula>
    </cfRule>
  </conditionalFormatting>
  <conditionalFormatting sqref="AS12:AS35">
    <cfRule type="containsText" dxfId="78" priority="1" operator="containsText" text="N/A">
      <formula>NOT(ISERROR(SEARCH("N/A",AS12)))</formula>
    </cfRule>
    <cfRule type="cellIs" dxfId="77" priority="4" operator="equal">
      <formula>0</formula>
    </cfRule>
  </conditionalFormatting>
  <conditionalFormatting sqref="AS12:AS35">
    <cfRule type="cellIs" dxfId="76" priority="3" operator="greaterThanOrEqual">
      <formula>1185</formula>
    </cfRule>
  </conditionalFormatting>
  <conditionalFormatting sqref="AS12:AS35">
    <cfRule type="cellIs" dxfId="75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A37" zoomScaleNormal="100" workbookViewId="0">
      <selection activeCell="B57" sqref="B57:B59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158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164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43279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27459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27'!S35</f>
        <v>99629897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27'!AI35</f>
        <v>16949674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71</v>
      </c>
      <c r="H12" s="150">
        <f t="shared" ref="H12:H35" si="0">G12/1.42</f>
        <v>50</v>
      </c>
      <c r="I12" s="150">
        <v>69</v>
      </c>
      <c r="J12" s="41" t="s">
        <v>88</v>
      </c>
      <c r="K12" s="41">
        <f>L12-(2/1.42)</f>
        <v>45.070422535211272</v>
      </c>
      <c r="L12" s="42">
        <f>(G12-5)/1.42</f>
        <v>46.478873239436624</v>
      </c>
      <c r="M12" s="41">
        <f>L12+(6/1.42)</f>
        <v>50.70422535211268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99633665</v>
      </c>
      <c r="T12" s="45">
        <f>IF(ISBLANK(S12),"-",S12-S11)</f>
        <v>3768</v>
      </c>
      <c r="U12" s="46">
        <f>T12*24/1000</f>
        <v>90.432000000000002</v>
      </c>
      <c r="V12" s="46">
        <f>T12/1000</f>
        <v>3.7679999999999998</v>
      </c>
      <c r="W12" s="96">
        <v>5</v>
      </c>
      <c r="X12" s="96">
        <f t="shared" ref="X12:X35" si="1">W12</f>
        <v>5</v>
      </c>
      <c r="Y12" s="97" t="s">
        <v>140</v>
      </c>
      <c r="Z12" s="154">
        <v>0</v>
      </c>
      <c r="AA12" s="154">
        <v>0</v>
      </c>
      <c r="AB12" s="154">
        <v>0</v>
      </c>
      <c r="AC12" s="154">
        <v>1185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16950752</v>
      </c>
      <c r="AJ12" s="45">
        <f>IF(ISBLANK(AI12),"-",AI12-AI11)</f>
        <v>1078</v>
      </c>
      <c r="AK12" s="48">
        <f>AJ12/V12</f>
        <v>286.09341825902339</v>
      </c>
      <c r="AL12" s="151">
        <v>0</v>
      </c>
      <c r="AM12" s="151">
        <v>0</v>
      </c>
      <c r="AN12" s="151">
        <v>0</v>
      </c>
      <c r="AO12" s="151">
        <v>1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3</v>
      </c>
      <c r="G13" s="118">
        <v>70</v>
      </c>
      <c r="H13" s="150">
        <f t="shared" si="0"/>
        <v>49.295774647887328</v>
      </c>
      <c r="I13" s="150">
        <v>68</v>
      </c>
      <c r="J13" s="41" t="s">
        <v>88</v>
      </c>
      <c r="K13" s="41">
        <f t="shared" ref="K13:K35" si="3">L13-(2/1.42)</f>
        <v>44.366197183098592</v>
      </c>
      <c r="L13" s="42">
        <f>(G13-5)/1.42</f>
        <v>45.774647887323944</v>
      </c>
      <c r="M13" s="41">
        <f>L13+(6/1.42)</f>
        <v>50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99637532</v>
      </c>
      <c r="T13" s="45">
        <f t="shared" ref="T13:T35" si="4">IF(ISBLANK(S13),"-",S13-S12)</f>
        <v>3867</v>
      </c>
      <c r="U13" s="46">
        <f t="shared" ref="U13:U36" si="5">T13*24/1000</f>
        <v>92.808000000000007</v>
      </c>
      <c r="V13" s="46">
        <f t="shared" ref="V13:V36" si="6">T13/1000</f>
        <v>3.867</v>
      </c>
      <c r="W13" s="96">
        <v>6.4</v>
      </c>
      <c r="X13" s="96">
        <f t="shared" si="1"/>
        <v>6.4</v>
      </c>
      <c r="Y13" s="97" t="s">
        <v>140</v>
      </c>
      <c r="Z13" s="154">
        <v>0</v>
      </c>
      <c r="AA13" s="154">
        <v>0</v>
      </c>
      <c r="AB13" s="154">
        <v>0</v>
      </c>
      <c r="AC13" s="154">
        <v>1185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16951821</v>
      </c>
      <c r="AJ13" s="45">
        <f t="shared" ref="AJ13:AJ35" si="7">IF(ISBLANK(AI13),"-",AI13-AI12)</f>
        <v>1069</v>
      </c>
      <c r="AK13" s="48">
        <f>AJ13/V13</f>
        <v>276.44168606154642</v>
      </c>
      <c r="AL13" s="151">
        <v>0</v>
      </c>
      <c r="AM13" s="151">
        <v>0</v>
      </c>
      <c r="AN13" s="151">
        <v>0</v>
      </c>
      <c r="AO13" s="151">
        <v>1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1.05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5</v>
      </c>
      <c r="G14" s="118">
        <v>73</v>
      </c>
      <c r="H14" s="150">
        <v>70</v>
      </c>
      <c r="I14" s="150">
        <v>70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99641195</v>
      </c>
      <c r="T14" s="45">
        <f>IF(ISBLANK(S14),"-",S14-S13)</f>
        <v>3663</v>
      </c>
      <c r="U14" s="46">
        <f t="shared" si="5"/>
        <v>87.912000000000006</v>
      </c>
      <c r="V14" s="46">
        <f t="shared" si="6"/>
        <v>3.6629999999999998</v>
      </c>
      <c r="W14" s="96">
        <v>7.9</v>
      </c>
      <c r="X14" s="96">
        <f t="shared" si="1"/>
        <v>7.9</v>
      </c>
      <c r="Y14" s="97" t="s">
        <v>140</v>
      </c>
      <c r="Z14" s="154">
        <v>0</v>
      </c>
      <c r="AA14" s="154">
        <v>0</v>
      </c>
      <c r="AB14" s="154">
        <v>0</v>
      </c>
      <c r="AC14" s="154">
        <v>1185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16952976</v>
      </c>
      <c r="AJ14" s="45">
        <f t="shared" si="7"/>
        <v>1155</v>
      </c>
      <c r="AK14" s="48">
        <f t="shared" ref="AK14:AK35" si="9">AJ14/V14</f>
        <v>315.31531531531533</v>
      </c>
      <c r="AL14" s="151">
        <v>0</v>
      </c>
      <c r="AM14" s="151">
        <v>0</v>
      </c>
      <c r="AN14" s="151">
        <v>0</v>
      </c>
      <c r="AO14" s="151">
        <v>1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83</v>
      </c>
      <c r="H15" s="150">
        <f t="shared" si="0"/>
        <v>58.450704225352112</v>
      </c>
      <c r="I15" s="150">
        <v>80</v>
      </c>
      <c r="J15" s="41" t="s">
        <v>88</v>
      </c>
      <c r="K15" s="41">
        <f t="shared" si="3"/>
        <v>53.521126760563384</v>
      </c>
      <c r="L15" s="42">
        <f>(G15-5)/1.42</f>
        <v>54.929577464788736</v>
      </c>
      <c r="M15" s="41">
        <f>L15+(6/1.42)</f>
        <v>59.154929577464792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99645149</v>
      </c>
      <c r="T15" s="45">
        <f t="shared" si="4"/>
        <v>3954</v>
      </c>
      <c r="U15" s="46">
        <f t="shared" si="5"/>
        <v>94.896000000000001</v>
      </c>
      <c r="V15" s="46">
        <f t="shared" si="6"/>
        <v>3.9540000000000002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0</v>
      </c>
      <c r="AC15" s="154">
        <v>1185</v>
      </c>
      <c r="AD15" s="154">
        <v>1187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16954065</v>
      </c>
      <c r="AJ15" s="45">
        <f t="shared" si="7"/>
        <v>1089</v>
      </c>
      <c r="AK15" s="48">
        <f t="shared" si="9"/>
        <v>275.41729893778449</v>
      </c>
      <c r="AL15" s="151">
        <v>0</v>
      </c>
      <c r="AM15" s="151">
        <v>0</v>
      </c>
      <c r="AN15" s="151">
        <v>0</v>
      </c>
      <c r="AO15" s="151">
        <v>1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8</v>
      </c>
      <c r="G16" s="118">
        <v>79</v>
      </c>
      <c r="H16" s="150">
        <v>76</v>
      </c>
      <c r="I16" s="150">
        <v>76</v>
      </c>
      <c r="J16" s="41" t="s">
        <v>88</v>
      </c>
      <c r="K16" s="41">
        <f t="shared" si="3"/>
        <v>50.70422535211268</v>
      </c>
      <c r="L16" s="42">
        <f>(G16-5)/1.42</f>
        <v>52.112676056338032</v>
      </c>
      <c r="M16" s="41">
        <f>L16+(6/1.42)</f>
        <v>56.338028169014088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99649170</v>
      </c>
      <c r="T16" s="45">
        <f t="shared" si="4"/>
        <v>4021</v>
      </c>
      <c r="U16" s="46">
        <f t="shared" si="5"/>
        <v>96.504000000000005</v>
      </c>
      <c r="V16" s="46">
        <f t="shared" si="6"/>
        <v>4.0209999999999999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0</v>
      </c>
      <c r="AC16" s="154">
        <v>1185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16955154</v>
      </c>
      <c r="AJ16" s="45">
        <f t="shared" si="7"/>
        <v>1089</v>
      </c>
      <c r="AK16" s="48">
        <f t="shared" si="9"/>
        <v>270.82815220094506</v>
      </c>
      <c r="AL16" s="151">
        <v>0</v>
      </c>
      <c r="AM16" s="151">
        <v>0</v>
      </c>
      <c r="AN16" s="151">
        <v>0</v>
      </c>
      <c r="AO16" s="151">
        <v>1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80</v>
      </c>
      <c r="H17" s="150">
        <f t="shared" si="0"/>
        <v>56.338028169014088</v>
      </c>
      <c r="I17" s="150">
        <v>79</v>
      </c>
      <c r="J17" s="41" t="s">
        <v>88</v>
      </c>
      <c r="K17" s="41">
        <f t="shared" si="3"/>
        <v>54.929577464788736</v>
      </c>
      <c r="L17" s="42">
        <f t="shared" ref="L17:L26" si="10">G17/1.42</f>
        <v>56.338028169014088</v>
      </c>
      <c r="M17" s="41">
        <f>L17+1.42</f>
        <v>57.758028169014089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99653470</v>
      </c>
      <c r="T17" s="45">
        <f t="shared" si="4"/>
        <v>4300</v>
      </c>
      <c r="U17" s="46">
        <f t="shared" si="5"/>
        <v>103.2</v>
      </c>
      <c r="V17" s="46">
        <f t="shared" si="6"/>
        <v>4.3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0</v>
      </c>
      <c r="AC17" s="154">
        <v>1185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16956225</v>
      </c>
      <c r="AJ17" s="45">
        <f t="shared" si="7"/>
        <v>1071</v>
      </c>
      <c r="AK17" s="48">
        <f t="shared" si="9"/>
        <v>249.06976744186048</v>
      </c>
      <c r="AL17" s="151">
        <v>0</v>
      </c>
      <c r="AM17" s="151">
        <v>0</v>
      </c>
      <c r="AN17" s="151">
        <v>0</v>
      </c>
      <c r="AO17" s="151">
        <v>1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0.99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7</v>
      </c>
      <c r="G18" s="118">
        <v>78</v>
      </c>
      <c r="H18" s="150">
        <f t="shared" si="0"/>
        <v>54.929577464788736</v>
      </c>
      <c r="I18" s="150">
        <v>78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99658637</v>
      </c>
      <c r="T18" s="45">
        <f t="shared" si="4"/>
        <v>5167</v>
      </c>
      <c r="U18" s="46">
        <f t="shared" si="5"/>
        <v>124.008</v>
      </c>
      <c r="V18" s="46">
        <f t="shared" si="6"/>
        <v>5.1669999999999998</v>
      </c>
      <c r="W18" s="96">
        <v>9</v>
      </c>
      <c r="X18" s="96">
        <f t="shared" si="1"/>
        <v>9</v>
      </c>
      <c r="Y18" s="97" t="s">
        <v>171</v>
      </c>
      <c r="Z18" s="154">
        <v>0</v>
      </c>
      <c r="AA18" s="154">
        <v>1016</v>
      </c>
      <c r="AB18" s="154">
        <v>0</v>
      </c>
      <c r="AC18" s="154">
        <v>1185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16957454</v>
      </c>
      <c r="AJ18" s="45">
        <f t="shared" si="7"/>
        <v>1229</v>
      </c>
      <c r="AK18" s="48">
        <f t="shared" si="9"/>
        <v>237.85562221792142</v>
      </c>
      <c r="AL18" s="151">
        <v>0</v>
      </c>
      <c r="AM18" s="151">
        <v>1</v>
      </c>
      <c r="AN18" s="151">
        <v>0</v>
      </c>
      <c r="AO18" s="151">
        <v>1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6</v>
      </c>
      <c r="G19" s="118">
        <v>77</v>
      </c>
      <c r="H19" s="150">
        <f t="shared" si="0"/>
        <v>54.225352112676056</v>
      </c>
      <c r="I19" s="150">
        <v>77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99663514</v>
      </c>
      <c r="T19" s="45">
        <f t="shared" si="4"/>
        <v>4877</v>
      </c>
      <c r="U19" s="46">
        <f>T19*24/1000</f>
        <v>117.048</v>
      </c>
      <c r="V19" s="46">
        <f t="shared" si="6"/>
        <v>4.8769999999999998</v>
      </c>
      <c r="W19" s="96">
        <v>8.4</v>
      </c>
      <c r="X19" s="96">
        <f t="shared" si="1"/>
        <v>8.4</v>
      </c>
      <c r="Y19" s="97" t="s">
        <v>171</v>
      </c>
      <c r="Z19" s="154">
        <v>0</v>
      </c>
      <c r="AA19" s="154">
        <v>1018</v>
      </c>
      <c r="AB19" s="154">
        <v>0</v>
      </c>
      <c r="AC19" s="154">
        <v>1185</v>
      </c>
      <c r="AD19" s="154">
        <v>1186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16958635</v>
      </c>
      <c r="AJ19" s="45">
        <f t="shared" si="7"/>
        <v>1181</v>
      </c>
      <c r="AK19" s="48">
        <f t="shared" si="9"/>
        <v>242.15706376871029</v>
      </c>
      <c r="AL19" s="151">
        <v>0</v>
      </c>
      <c r="AM19" s="151">
        <v>1</v>
      </c>
      <c r="AN19" s="151">
        <v>0</v>
      </c>
      <c r="AO19" s="151">
        <v>1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5</v>
      </c>
      <c r="G20" s="118">
        <v>76</v>
      </c>
      <c r="H20" s="150">
        <f t="shared" si="0"/>
        <v>53.521126760563384</v>
      </c>
      <c r="I20" s="150">
        <v>75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99667803</v>
      </c>
      <c r="T20" s="45">
        <f t="shared" si="4"/>
        <v>4289</v>
      </c>
      <c r="U20" s="46">
        <f t="shared" si="5"/>
        <v>102.93600000000001</v>
      </c>
      <c r="V20" s="46">
        <f t="shared" si="6"/>
        <v>4.2889999999999997</v>
      </c>
      <c r="W20" s="96">
        <v>7.8</v>
      </c>
      <c r="X20" s="96">
        <f t="shared" si="1"/>
        <v>7.8</v>
      </c>
      <c r="Y20" s="97" t="s">
        <v>171</v>
      </c>
      <c r="Z20" s="154">
        <v>0</v>
      </c>
      <c r="AA20" s="154">
        <v>1017</v>
      </c>
      <c r="AB20" s="154">
        <v>0</v>
      </c>
      <c r="AC20" s="154">
        <v>1185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16959821</v>
      </c>
      <c r="AJ20" s="45">
        <f t="shared" si="7"/>
        <v>1186</v>
      </c>
      <c r="AK20" s="48">
        <f t="shared" si="9"/>
        <v>276.52133364420615</v>
      </c>
      <c r="AL20" s="151">
        <v>0</v>
      </c>
      <c r="AM20" s="151">
        <v>1</v>
      </c>
      <c r="AN20" s="151">
        <v>0</v>
      </c>
      <c r="AO20" s="151">
        <v>1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5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99671870</v>
      </c>
      <c r="T21" s="45">
        <f t="shared" si="4"/>
        <v>4067</v>
      </c>
      <c r="U21" s="46">
        <f t="shared" si="5"/>
        <v>97.608000000000004</v>
      </c>
      <c r="V21" s="46">
        <f t="shared" si="6"/>
        <v>4.0670000000000002</v>
      </c>
      <c r="W21" s="96">
        <v>7.2</v>
      </c>
      <c r="X21" s="96">
        <f t="shared" si="1"/>
        <v>7.2</v>
      </c>
      <c r="Y21" s="97" t="s">
        <v>171</v>
      </c>
      <c r="Z21" s="154">
        <v>0</v>
      </c>
      <c r="AA21" s="154">
        <v>1016</v>
      </c>
      <c r="AB21" s="154">
        <v>0</v>
      </c>
      <c r="AC21" s="154">
        <v>1185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16961001</v>
      </c>
      <c r="AJ21" s="45">
        <f t="shared" si="7"/>
        <v>1180</v>
      </c>
      <c r="AK21" s="48">
        <f t="shared" si="9"/>
        <v>290.14015244652074</v>
      </c>
      <c r="AL21" s="151">
        <v>0</v>
      </c>
      <c r="AM21" s="151">
        <v>1</v>
      </c>
      <c r="AN21" s="151">
        <v>0</v>
      </c>
      <c r="AO21" s="151">
        <v>1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1.06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4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99675933</v>
      </c>
      <c r="T22" s="45">
        <f t="shared" si="4"/>
        <v>4063</v>
      </c>
      <c r="U22" s="46">
        <f t="shared" si="5"/>
        <v>97.512</v>
      </c>
      <c r="V22" s="46">
        <f t="shared" si="6"/>
        <v>4.0629999999999997</v>
      </c>
      <c r="W22" s="96">
        <v>6.7</v>
      </c>
      <c r="X22" s="96">
        <f>W22</f>
        <v>6.7</v>
      </c>
      <c r="Y22" s="97" t="s">
        <v>171</v>
      </c>
      <c r="Z22" s="154">
        <v>0</v>
      </c>
      <c r="AA22" s="154">
        <v>1016</v>
      </c>
      <c r="AB22" s="154">
        <v>0</v>
      </c>
      <c r="AC22" s="154">
        <v>1185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16962173</v>
      </c>
      <c r="AJ22" s="45">
        <f t="shared" si="7"/>
        <v>1172</v>
      </c>
      <c r="AK22" s="48">
        <f t="shared" si="9"/>
        <v>288.4568053162688</v>
      </c>
      <c r="AL22" s="151">
        <v>0</v>
      </c>
      <c r="AM22" s="151">
        <v>1</v>
      </c>
      <c r="AN22" s="151">
        <v>0</v>
      </c>
      <c r="AO22" s="151">
        <v>1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4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99680196</v>
      </c>
      <c r="T23" s="45">
        <f t="shared" si="4"/>
        <v>4263</v>
      </c>
      <c r="U23" s="46">
        <f>T23*24/1000</f>
        <v>102.312</v>
      </c>
      <c r="V23" s="46">
        <f t="shared" si="6"/>
        <v>4.2629999999999999</v>
      </c>
      <c r="W23" s="96">
        <v>6.1</v>
      </c>
      <c r="X23" s="96">
        <f t="shared" si="1"/>
        <v>6.1</v>
      </c>
      <c r="Y23" s="97" t="s">
        <v>171</v>
      </c>
      <c r="Z23" s="154">
        <v>0</v>
      </c>
      <c r="AA23" s="154">
        <v>1016</v>
      </c>
      <c r="AB23" s="154">
        <v>0</v>
      </c>
      <c r="AC23" s="154">
        <v>1185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16963358</v>
      </c>
      <c r="AJ23" s="45">
        <f t="shared" si="7"/>
        <v>1185</v>
      </c>
      <c r="AK23" s="48">
        <f t="shared" si="9"/>
        <v>277.97325826882479</v>
      </c>
      <c r="AL23" s="151">
        <v>0</v>
      </c>
      <c r="AM23" s="151">
        <v>1</v>
      </c>
      <c r="AN23" s="151">
        <v>0</v>
      </c>
      <c r="AO23" s="151">
        <v>1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3</v>
      </c>
      <c r="G24" s="118">
        <v>76</v>
      </c>
      <c r="H24" s="150">
        <f t="shared" si="0"/>
        <v>53.521126760563384</v>
      </c>
      <c r="I24" s="150">
        <v>75</v>
      </c>
      <c r="J24" s="41" t="s">
        <v>88</v>
      </c>
      <c r="K24" s="41">
        <f t="shared" si="3"/>
        <v>52.112676056338032</v>
      </c>
      <c r="L24" s="42">
        <f t="shared" si="10"/>
        <v>53.521126760563384</v>
      </c>
      <c r="M24" s="41">
        <f>L24+(6/1.42)</f>
        <v>57.74647887323944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99684542</v>
      </c>
      <c r="T24" s="45">
        <f t="shared" si="4"/>
        <v>4346</v>
      </c>
      <c r="U24" s="46">
        <f>T24*24/1000</f>
        <v>104.304</v>
      </c>
      <c r="V24" s="46">
        <f t="shared" si="6"/>
        <v>4.3460000000000001</v>
      </c>
      <c r="W24" s="96">
        <v>5.6</v>
      </c>
      <c r="X24" s="96">
        <f t="shared" si="1"/>
        <v>5.6</v>
      </c>
      <c r="Y24" s="97" t="s">
        <v>171</v>
      </c>
      <c r="Z24" s="154">
        <v>0</v>
      </c>
      <c r="AA24" s="154">
        <v>1016</v>
      </c>
      <c r="AB24" s="154">
        <v>0</v>
      </c>
      <c r="AC24" s="154">
        <v>1185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16964523</v>
      </c>
      <c r="AJ24" s="45">
        <f t="shared" si="7"/>
        <v>1165</v>
      </c>
      <c r="AK24" s="48">
        <f t="shared" si="9"/>
        <v>268.06258628624022</v>
      </c>
      <c r="AL24" s="151">
        <v>0</v>
      </c>
      <c r="AM24" s="151">
        <v>1</v>
      </c>
      <c r="AN24" s="151">
        <v>0</v>
      </c>
      <c r="AO24" s="151">
        <v>1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3</v>
      </c>
      <c r="G25" s="118">
        <v>77</v>
      </c>
      <c r="H25" s="150">
        <f t="shared" si="0"/>
        <v>54.225352112676056</v>
      </c>
      <c r="I25" s="150">
        <v>76</v>
      </c>
      <c r="J25" s="41" t="s">
        <v>88</v>
      </c>
      <c r="K25" s="41">
        <f t="shared" si="3"/>
        <v>52.816901408450704</v>
      </c>
      <c r="L25" s="42">
        <f t="shared" si="10"/>
        <v>54.225352112676056</v>
      </c>
      <c r="M25" s="41">
        <f t="shared" ref="M25:M35" si="12">L25+(6/1.42)</f>
        <v>58.450704225352112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99689135</v>
      </c>
      <c r="T25" s="45">
        <f t="shared" si="4"/>
        <v>4593</v>
      </c>
      <c r="U25" s="46">
        <f t="shared" si="5"/>
        <v>110.232</v>
      </c>
      <c r="V25" s="46">
        <f t="shared" si="6"/>
        <v>4.593</v>
      </c>
      <c r="W25" s="96">
        <v>5.2</v>
      </c>
      <c r="X25" s="96">
        <f t="shared" si="1"/>
        <v>5.2</v>
      </c>
      <c r="Y25" s="97" t="s">
        <v>171</v>
      </c>
      <c r="Z25" s="154">
        <v>0</v>
      </c>
      <c r="AA25" s="154">
        <v>1016</v>
      </c>
      <c r="AB25" s="154">
        <v>0</v>
      </c>
      <c r="AC25" s="154">
        <v>1185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16965698</v>
      </c>
      <c r="AJ25" s="45">
        <f t="shared" si="7"/>
        <v>1175</v>
      </c>
      <c r="AK25" s="48">
        <f t="shared" si="9"/>
        <v>255.82408012192468</v>
      </c>
      <c r="AL25" s="151">
        <v>0</v>
      </c>
      <c r="AM25" s="151">
        <v>1</v>
      </c>
      <c r="AN25" s="151">
        <v>0</v>
      </c>
      <c r="AO25" s="151">
        <v>1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0.95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3</v>
      </c>
      <c r="G26" s="118">
        <v>77</v>
      </c>
      <c r="H26" s="150">
        <f t="shared" si="0"/>
        <v>54.225352112676056</v>
      </c>
      <c r="I26" s="150">
        <v>76</v>
      </c>
      <c r="J26" s="41" t="s">
        <v>88</v>
      </c>
      <c r="K26" s="41">
        <f t="shared" si="3"/>
        <v>52.816901408450704</v>
      </c>
      <c r="L26" s="42">
        <f t="shared" si="10"/>
        <v>54.225352112676056</v>
      </c>
      <c r="M26" s="41">
        <f t="shared" si="12"/>
        <v>58.450704225352112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99693370</v>
      </c>
      <c r="T26" s="45">
        <f t="shared" si="4"/>
        <v>4235</v>
      </c>
      <c r="U26" s="46">
        <f t="shared" si="5"/>
        <v>101.64</v>
      </c>
      <c r="V26" s="46">
        <f t="shared" si="6"/>
        <v>4.2350000000000003</v>
      </c>
      <c r="W26" s="96">
        <v>4.8</v>
      </c>
      <c r="X26" s="96">
        <f t="shared" si="1"/>
        <v>4.8</v>
      </c>
      <c r="Y26" s="97" t="s">
        <v>171</v>
      </c>
      <c r="Z26" s="154">
        <v>0</v>
      </c>
      <c r="AA26" s="154">
        <v>1015</v>
      </c>
      <c r="AB26" s="154">
        <v>0</v>
      </c>
      <c r="AC26" s="154">
        <v>1185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16966845</v>
      </c>
      <c r="AJ26" s="45">
        <f t="shared" si="7"/>
        <v>1147</v>
      </c>
      <c r="AK26" s="48">
        <f t="shared" si="9"/>
        <v>270.83825265643446</v>
      </c>
      <c r="AL26" s="151">
        <v>0</v>
      </c>
      <c r="AM26" s="151">
        <v>1</v>
      </c>
      <c r="AN26" s="151">
        <v>0</v>
      </c>
      <c r="AO26" s="151">
        <v>1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2</v>
      </c>
      <c r="G27" s="118">
        <v>77</v>
      </c>
      <c r="H27" s="150">
        <f t="shared" si="0"/>
        <v>54.225352112676056</v>
      </c>
      <c r="I27" s="150">
        <v>76</v>
      </c>
      <c r="J27" s="41" t="s">
        <v>88</v>
      </c>
      <c r="K27" s="41">
        <f t="shared" si="3"/>
        <v>50.70422535211268</v>
      </c>
      <c r="L27" s="42">
        <f>(G27-3)/1.42</f>
        <v>52.112676056338032</v>
      </c>
      <c r="M27" s="41">
        <f t="shared" si="12"/>
        <v>56.338028169014088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99697795</v>
      </c>
      <c r="T27" s="45">
        <f t="shared" si="4"/>
        <v>4425</v>
      </c>
      <c r="U27" s="46">
        <f t="shared" si="5"/>
        <v>106.2</v>
      </c>
      <c r="V27" s="46">
        <f t="shared" si="6"/>
        <v>4.4249999999999998</v>
      </c>
      <c r="W27" s="96">
        <v>4.5</v>
      </c>
      <c r="X27" s="96">
        <f t="shared" si="1"/>
        <v>4.5</v>
      </c>
      <c r="Y27" s="97" t="s">
        <v>171</v>
      </c>
      <c r="Z27" s="154">
        <v>0</v>
      </c>
      <c r="AA27" s="154">
        <v>1016</v>
      </c>
      <c r="AB27" s="154">
        <v>0</v>
      </c>
      <c r="AC27" s="154">
        <v>1185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16968008</v>
      </c>
      <c r="AJ27" s="45">
        <f>IF(ISBLANK(AI27),"-",AI27-AI26)</f>
        <v>1163</v>
      </c>
      <c r="AK27" s="48">
        <f t="shared" si="9"/>
        <v>262.82485875706215</v>
      </c>
      <c r="AL27" s="151">
        <v>0</v>
      </c>
      <c r="AM27" s="151">
        <v>1</v>
      </c>
      <c r="AN27" s="151">
        <v>0</v>
      </c>
      <c r="AO27" s="151">
        <v>1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2</v>
      </c>
      <c r="G28" s="118">
        <v>76</v>
      </c>
      <c r="H28" s="150">
        <f t="shared" si="0"/>
        <v>53.521126760563384</v>
      </c>
      <c r="I28" s="150">
        <v>75</v>
      </c>
      <c r="J28" s="41" t="s">
        <v>88</v>
      </c>
      <c r="K28" s="41">
        <f t="shared" si="3"/>
        <v>50</v>
      </c>
      <c r="L28" s="42">
        <f t="shared" ref="L28:L33" si="13">(G28-3)/1.42</f>
        <v>51.408450704225352</v>
      </c>
      <c r="M28" s="41">
        <f t="shared" si="12"/>
        <v>55.633802816901408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99702183</v>
      </c>
      <c r="T28" s="45">
        <f t="shared" si="4"/>
        <v>4388</v>
      </c>
      <c r="U28" s="46">
        <f t="shared" si="5"/>
        <v>105.312</v>
      </c>
      <c r="V28" s="46">
        <f t="shared" si="6"/>
        <v>4.3879999999999999</v>
      </c>
      <c r="W28" s="96">
        <v>4</v>
      </c>
      <c r="X28" s="96">
        <f t="shared" si="1"/>
        <v>4</v>
      </c>
      <c r="Y28" s="97" t="s">
        <v>171</v>
      </c>
      <c r="Z28" s="154">
        <v>0</v>
      </c>
      <c r="AA28" s="154">
        <v>1015</v>
      </c>
      <c r="AB28" s="154">
        <v>0</v>
      </c>
      <c r="AC28" s="154">
        <v>1185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16969168</v>
      </c>
      <c r="AJ28" s="45">
        <f t="shared" si="7"/>
        <v>1160</v>
      </c>
      <c r="AK28" s="48">
        <f>AJ27/V28</f>
        <v>265.04102096627167</v>
      </c>
      <c r="AL28" s="151">
        <v>0</v>
      </c>
      <c r="AM28" s="151">
        <v>1</v>
      </c>
      <c r="AN28" s="151">
        <v>0</v>
      </c>
      <c r="AO28" s="151">
        <v>1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2</v>
      </c>
      <c r="G29" s="118">
        <v>75</v>
      </c>
      <c r="H29" s="150">
        <f t="shared" si="0"/>
        <v>52.816901408450704</v>
      </c>
      <c r="I29" s="150">
        <v>74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99706582</v>
      </c>
      <c r="T29" s="45">
        <f t="shared" si="4"/>
        <v>4399</v>
      </c>
      <c r="U29" s="46">
        <f t="shared" si="5"/>
        <v>105.57599999999999</v>
      </c>
      <c r="V29" s="46">
        <f t="shared" si="6"/>
        <v>4.399</v>
      </c>
      <c r="W29" s="96">
        <v>3.5</v>
      </c>
      <c r="X29" s="96">
        <f t="shared" si="1"/>
        <v>3.5</v>
      </c>
      <c r="Y29" s="97" t="s">
        <v>171</v>
      </c>
      <c r="Z29" s="154">
        <v>0</v>
      </c>
      <c r="AA29" s="154">
        <v>1015</v>
      </c>
      <c r="AB29" s="154">
        <v>0</v>
      </c>
      <c r="AC29" s="154">
        <v>1185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16970347</v>
      </c>
      <c r="AJ29" s="45">
        <f t="shared" si="7"/>
        <v>1179</v>
      </c>
      <c r="AK29" s="48">
        <f>AJ28/V29</f>
        <v>263.69629461241192</v>
      </c>
      <c r="AL29" s="151">
        <v>0</v>
      </c>
      <c r="AM29" s="151">
        <v>1</v>
      </c>
      <c r="AN29" s="151">
        <v>0</v>
      </c>
      <c r="AO29" s="151">
        <v>1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1.03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1</v>
      </c>
      <c r="G30" s="118">
        <v>74</v>
      </c>
      <c r="H30" s="150">
        <f t="shared" si="0"/>
        <v>52.112676056338032</v>
      </c>
      <c r="I30" s="150">
        <v>73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99711524</v>
      </c>
      <c r="T30" s="45">
        <f t="shared" si="4"/>
        <v>4942</v>
      </c>
      <c r="U30" s="46">
        <f t="shared" si="5"/>
        <v>118.608</v>
      </c>
      <c r="V30" s="46">
        <f t="shared" si="6"/>
        <v>4.9420000000000002</v>
      </c>
      <c r="W30" s="96">
        <v>3.2</v>
      </c>
      <c r="X30" s="96">
        <f t="shared" si="1"/>
        <v>3.2</v>
      </c>
      <c r="Y30" s="97" t="s">
        <v>171</v>
      </c>
      <c r="Z30" s="154">
        <v>0</v>
      </c>
      <c r="AA30" s="154">
        <v>1016</v>
      </c>
      <c r="AB30" s="154">
        <v>0</v>
      </c>
      <c r="AC30" s="154">
        <v>1185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16971488</v>
      </c>
      <c r="AJ30" s="45">
        <f t="shared" si="7"/>
        <v>1141</v>
      </c>
      <c r="AK30" s="48">
        <f t="shared" si="9"/>
        <v>230.87818696883852</v>
      </c>
      <c r="AL30" s="151">
        <v>0</v>
      </c>
      <c r="AM30" s="151">
        <v>1</v>
      </c>
      <c r="AN30" s="151">
        <v>0</v>
      </c>
      <c r="AO30" s="151">
        <v>1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1</v>
      </c>
      <c r="G31" s="118">
        <v>74</v>
      </c>
      <c r="H31" s="150">
        <f t="shared" si="0"/>
        <v>52.112676056338032</v>
      </c>
      <c r="I31" s="150">
        <v>73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99716718</v>
      </c>
      <c r="T31" s="45">
        <f t="shared" si="4"/>
        <v>5194</v>
      </c>
      <c r="U31" s="46">
        <f t="shared" si="5"/>
        <v>124.65600000000001</v>
      </c>
      <c r="V31" s="46">
        <f t="shared" si="6"/>
        <v>5.194</v>
      </c>
      <c r="W31" s="96">
        <v>2.8</v>
      </c>
      <c r="X31" s="96">
        <f t="shared" si="1"/>
        <v>2.8</v>
      </c>
      <c r="Y31" s="97" t="s">
        <v>171</v>
      </c>
      <c r="Z31" s="154">
        <v>0</v>
      </c>
      <c r="AA31" s="154">
        <v>1016</v>
      </c>
      <c r="AB31" s="154">
        <v>0</v>
      </c>
      <c r="AC31" s="154">
        <v>1185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16972644</v>
      </c>
      <c r="AJ31" s="45">
        <f t="shared" si="7"/>
        <v>1156</v>
      </c>
      <c r="AK31" s="48">
        <f t="shared" si="9"/>
        <v>222.56449749711206</v>
      </c>
      <c r="AL31" s="151">
        <v>0</v>
      </c>
      <c r="AM31" s="151">
        <v>1</v>
      </c>
      <c r="AN31" s="151">
        <v>0</v>
      </c>
      <c r="AO31" s="151">
        <v>1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0</v>
      </c>
      <c r="G32" s="118">
        <v>74</v>
      </c>
      <c r="H32" s="150">
        <f t="shared" si="0"/>
        <v>52.112676056338032</v>
      </c>
      <c r="I32" s="150">
        <v>73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99721911</v>
      </c>
      <c r="T32" s="45">
        <f t="shared" si="4"/>
        <v>5193</v>
      </c>
      <c r="U32" s="46">
        <f t="shared" si="5"/>
        <v>124.63200000000001</v>
      </c>
      <c r="V32" s="46">
        <f t="shared" si="6"/>
        <v>5.1929999999999996</v>
      </c>
      <c r="W32" s="96">
        <v>2.4</v>
      </c>
      <c r="X32" s="96">
        <f t="shared" si="1"/>
        <v>2.4</v>
      </c>
      <c r="Y32" s="97" t="s">
        <v>171</v>
      </c>
      <c r="Z32" s="154">
        <v>0</v>
      </c>
      <c r="AA32" s="154">
        <v>1016</v>
      </c>
      <c r="AB32" s="154">
        <v>0</v>
      </c>
      <c r="AC32" s="154">
        <v>1185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16973801</v>
      </c>
      <c r="AJ32" s="45">
        <f t="shared" si="7"/>
        <v>1157</v>
      </c>
      <c r="AK32" s="48">
        <f t="shared" si="9"/>
        <v>222.79992297323321</v>
      </c>
      <c r="AL32" s="151">
        <v>0</v>
      </c>
      <c r="AM32" s="151">
        <v>1</v>
      </c>
      <c r="AN32" s="151">
        <v>0</v>
      </c>
      <c r="AO32" s="151">
        <v>1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-2</v>
      </c>
      <c r="G33" s="118">
        <v>66</v>
      </c>
      <c r="H33" s="150">
        <f t="shared" si="0"/>
        <v>46.478873239436624</v>
      </c>
      <c r="I33" s="150">
        <v>64</v>
      </c>
      <c r="J33" s="41" t="s">
        <v>88</v>
      </c>
      <c r="K33" s="41">
        <f t="shared" si="3"/>
        <v>42.95774647887324</v>
      </c>
      <c r="L33" s="42">
        <f t="shared" si="13"/>
        <v>44.366197183098592</v>
      </c>
      <c r="M33" s="41">
        <f t="shared" si="12"/>
        <v>48.591549295774648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99726845</v>
      </c>
      <c r="T33" s="45">
        <f t="shared" si="4"/>
        <v>4934</v>
      </c>
      <c r="U33" s="46">
        <f t="shared" si="5"/>
        <v>118.416</v>
      </c>
      <c r="V33" s="46">
        <f t="shared" si="6"/>
        <v>4.9340000000000002</v>
      </c>
      <c r="W33" s="96">
        <v>2.1</v>
      </c>
      <c r="X33" s="96">
        <f t="shared" si="1"/>
        <v>2.1</v>
      </c>
      <c r="Y33" s="97" t="s">
        <v>171</v>
      </c>
      <c r="Z33" s="154">
        <v>0</v>
      </c>
      <c r="AA33" s="154">
        <v>1016</v>
      </c>
      <c r="AB33" s="154">
        <v>0</v>
      </c>
      <c r="AC33" s="154">
        <v>1185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16974956</v>
      </c>
      <c r="AJ33" s="45">
        <f t="shared" si="7"/>
        <v>1155</v>
      </c>
      <c r="AK33" s="48">
        <f t="shared" si="9"/>
        <v>234.08998783948115</v>
      </c>
      <c r="AL33" s="151">
        <v>0</v>
      </c>
      <c r="AM33" s="151">
        <v>1</v>
      </c>
      <c r="AN33" s="151">
        <v>0</v>
      </c>
      <c r="AO33" s="151">
        <v>1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1.05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1</v>
      </c>
      <c r="G34" s="118">
        <v>70</v>
      </c>
      <c r="H34" s="150">
        <f t="shared" si="0"/>
        <v>49.295774647887328</v>
      </c>
      <c r="I34" s="150">
        <v>68</v>
      </c>
      <c r="J34" s="41" t="s">
        <v>88</v>
      </c>
      <c r="K34" s="41">
        <f>L34-(2/1.42)</f>
        <v>44.366197183098592</v>
      </c>
      <c r="L34" s="42">
        <f>(G34-5)/1.42</f>
        <v>45.774647887323944</v>
      </c>
      <c r="M34" s="41">
        <f t="shared" si="12"/>
        <v>50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99731651</v>
      </c>
      <c r="T34" s="45">
        <f t="shared" si="4"/>
        <v>4806</v>
      </c>
      <c r="U34" s="46">
        <f t="shared" si="5"/>
        <v>115.34399999999999</v>
      </c>
      <c r="V34" s="46">
        <f t="shared" si="6"/>
        <v>4.806</v>
      </c>
      <c r="W34" s="96">
        <v>2.8</v>
      </c>
      <c r="X34" s="96">
        <f t="shared" si="1"/>
        <v>2.8</v>
      </c>
      <c r="Y34" s="97" t="s">
        <v>140</v>
      </c>
      <c r="Z34" s="154">
        <v>0</v>
      </c>
      <c r="AA34" s="154">
        <v>0</v>
      </c>
      <c r="AB34" s="154">
        <v>0</v>
      </c>
      <c r="AC34" s="154">
        <v>1185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16976048</v>
      </c>
      <c r="AJ34" s="45">
        <f t="shared" si="7"/>
        <v>1092</v>
      </c>
      <c r="AK34" s="48">
        <f t="shared" si="9"/>
        <v>227.21598002496879</v>
      </c>
      <c r="AL34" s="151">
        <v>0</v>
      </c>
      <c r="AM34" s="151">
        <v>0</v>
      </c>
      <c r="AN34" s="151">
        <v>0</v>
      </c>
      <c r="AO34" s="151">
        <v>1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2</v>
      </c>
      <c r="G35" s="118">
        <v>74</v>
      </c>
      <c r="H35" s="150">
        <f t="shared" si="0"/>
        <v>52.112676056338032</v>
      </c>
      <c r="I35" s="150">
        <v>70</v>
      </c>
      <c r="J35" s="41" t="s">
        <v>88</v>
      </c>
      <c r="K35" s="41">
        <f t="shared" si="3"/>
        <v>47.183098591549296</v>
      </c>
      <c r="L35" s="42">
        <f>(G35-5)/1.42</f>
        <v>48.591549295774648</v>
      </c>
      <c r="M35" s="41">
        <f t="shared" si="12"/>
        <v>52.816901408450704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99736455</v>
      </c>
      <c r="T35" s="45">
        <f t="shared" si="4"/>
        <v>4804</v>
      </c>
      <c r="U35" s="46">
        <f t="shared" si="5"/>
        <v>115.29600000000001</v>
      </c>
      <c r="V35" s="46">
        <f t="shared" si="6"/>
        <v>4.8040000000000003</v>
      </c>
      <c r="W35" s="96">
        <v>3.6</v>
      </c>
      <c r="X35" s="96">
        <f t="shared" si="1"/>
        <v>3.6</v>
      </c>
      <c r="Y35" s="97" t="s">
        <v>140</v>
      </c>
      <c r="Z35" s="154">
        <v>0</v>
      </c>
      <c r="AA35" s="154">
        <v>0</v>
      </c>
      <c r="AB35" s="154">
        <v>0</v>
      </c>
      <c r="AC35" s="154">
        <v>1185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16977133</v>
      </c>
      <c r="AJ35" s="45">
        <f t="shared" si="7"/>
        <v>1085</v>
      </c>
      <c r="AK35" s="48">
        <f t="shared" si="9"/>
        <v>225.85345545378848</v>
      </c>
      <c r="AL35" s="151">
        <v>0</v>
      </c>
      <c r="AM35" s="151">
        <v>0</v>
      </c>
      <c r="AN35" s="151">
        <v>0</v>
      </c>
      <c r="AO35" s="151">
        <v>1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106558</v>
      </c>
      <c r="U36" s="46">
        <f t="shared" si="5"/>
        <v>2557.3919999999998</v>
      </c>
      <c r="V36" s="46">
        <f t="shared" si="6"/>
        <v>106.55800000000001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27459</v>
      </c>
      <c r="AK36" s="61">
        <f>$AJ$36/$V36</f>
        <v>257.69064734698475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1.0216666666666667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200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258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180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275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92" t="s">
        <v>276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207" t="s">
        <v>172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173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174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15" t="s">
        <v>277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32" t="s">
        <v>175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 t="s">
        <v>176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3_1_2_1_1_1_1_1"/>
    <protectedRange sqref="R5:W5" name="Range1_16_1_1_1_1_1_1_2_2_2_2_2_2_2_2_2_2_2_2_2_2_2_2_2_2_2_2_2_2_2_1_2_2_2_2_2_2_2_2_2_2_3_2_2_2_2_2_2_2_2_2_2_1_1_1_1_2_2_1_1_1_1_1_1_1_1_1_1_3_1_3_2_1_1_1_1_1_2_1_1_1_1_1_2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R3:W3" name="Range1_16_1_1_1_1_1_1_2_2_2_2_2_2_2_2_2_2_2_2_2_2_2_2_2_2_2_2_2_2_2_1_2_2_2_2_2_2_2_2_2_2_3_2_2_2_2_2_2_2_2_2_2_1_1_1_1_2_2_1_1_1_1_1_1_1_1_1_1_1_1_1_1_3_1_2_1_1_1_1_1_1_2_1_1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B57" name="Range2_12_5_1_1_1_2_1_1_1_1_1_1_1_1_1_1_1_2_1_1_1_1_1_1_1_1_1_1_1_1_1_1_1_1_1_1_1_1_1_1_2_1_1_1_1_1_1_1_1_1_1_1_2_1_1_1_1_2_1_1_1_1_1_1_1_1_1_1_1_2_1_1_1_1_1_1_1_1_1_1_1_1_1_1_3_1_1_1_1_2_1_1_1_1_1_1_1_2_1_1_1_1_1_1_1_1_1_1_1_1_1_1_1_1_1_1_1_1_1_1_1_1__5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74" priority="5" operator="containsText" text="N/A">
      <formula>NOT(ISERROR(SEARCH("N/A",Z12)))</formula>
    </cfRule>
    <cfRule type="cellIs" dxfId="73" priority="17" operator="equal">
      <formula>0</formula>
    </cfRule>
  </conditionalFormatting>
  <conditionalFormatting sqref="Z12:AG35">
    <cfRule type="cellIs" dxfId="72" priority="16" operator="greaterThanOrEqual">
      <formula>1185</formula>
    </cfRule>
  </conditionalFormatting>
  <conditionalFormatting sqref="Z12:AG35">
    <cfRule type="cellIs" dxfId="71" priority="15" operator="between">
      <formula>0.1</formula>
      <formula>1184</formula>
    </cfRule>
  </conditionalFormatting>
  <conditionalFormatting sqref="Z8:Z9 AT12:AT35 AL36:AQ36 AL12:AR35">
    <cfRule type="cellIs" dxfId="70" priority="14" operator="equal">
      <formula>0</formula>
    </cfRule>
  </conditionalFormatting>
  <conditionalFormatting sqref="Z8:Z9 AT12:AT35 AL36:AQ36 AL12:AR35">
    <cfRule type="cellIs" dxfId="69" priority="13" operator="greaterThan">
      <formula>1179</formula>
    </cfRule>
  </conditionalFormatting>
  <conditionalFormatting sqref="Z8:Z9 AT12:AT35 AL36:AQ36 AL12:AR35">
    <cfRule type="cellIs" dxfId="68" priority="12" operator="greaterThan">
      <formula>99</formula>
    </cfRule>
  </conditionalFormatting>
  <conditionalFormatting sqref="Z8:Z9 AT12:AT35 AL36:AQ36 AL12:AR35">
    <cfRule type="cellIs" dxfId="67" priority="11" operator="greaterThan">
      <formula>0.99</formula>
    </cfRule>
  </conditionalFormatting>
  <conditionalFormatting sqref="AD8:AD9">
    <cfRule type="cellIs" dxfId="66" priority="10" operator="equal">
      <formula>0</formula>
    </cfRule>
  </conditionalFormatting>
  <conditionalFormatting sqref="AD8:AD9">
    <cfRule type="cellIs" dxfId="65" priority="9" operator="greaterThan">
      <formula>1179</formula>
    </cfRule>
  </conditionalFormatting>
  <conditionalFormatting sqref="AD8:AD9">
    <cfRule type="cellIs" dxfId="64" priority="8" operator="greaterThan">
      <formula>99</formula>
    </cfRule>
  </conditionalFormatting>
  <conditionalFormatting sqref="AD8:AD9">
    <cfRule type="cellIs" dxfId="63" priority="7" operator="greaterThan">
      <formula>0.99</formula>
    </cfRule>
  </conditionalFormatting>
  <conditionalFormatting sqref="AK12:AK35">
    <cfRule type="cellIs" dxfId="62" priority="6" operator="greaterThan">
      <formula>$AK$8</formula>
    </cfRule>
  </conditionalFormatting>
  <conditionalFormatting sqref="AS12:AS35">
    <cfRule type="containsText" dxfId="61" priority="1" operator="containsText" text="N/A">
      <formula>NOT(ISERROR(SEARCH("N/A",AS12)))</formula>
    </cfRule>
    <cfRule type="cellIs" dxfId="60" priority="4" operator="equal">
      <formula>0</formula>
    </cfRule>
  </conditionalFormatting>
  <conditionalFormatting sqref="AS12:AS35">
    <cfRule type="cellIs" dxfId="59" priority="3" operator="greaterThanOrEqual">
      <formula>1185</formula>
    </cfRule>
  </conditionalFormatting>
  <conditionalFormatting sqref="AS12:AS35">
    <cfRule type="cellIs" dxfId="58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opLeftCell="E22" zoomScaleNormal="100" workbookViewId="0">
      <selection activeCell="B55" sqref="B55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162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43280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27569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28'!S35</f>
        <v>99736455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28'!AI35</f>
        <v>16977133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3</v>
      </c>
      <c r="G12" s="118">
        <v>70</v>
      </c>
      <c r="H12" s="150">
        <f t="shared" ref="H12:H35" si="0">G12/1.42</f>
        <v>49.295774647887328</v>
      </c>
      <c r="I12" s="150">
        <v>68</v>
      </c>
      <c r="J12" s="41" t="s">
        <v>88</v>
      </c>
      <c r="K12" s="41">
        <f>L12-(2/1.42)</f>
        <v>44.366197183098592</v>
      </c>
      <c r="L12" s="42">
        <f>(G12-5)/1.42</f>
        <v>45.774647887323944</v>
      </c>
      <c r="M12" s="41">
        <f>L12+(6/1.42)</f>
        <v>50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99740433</v>
      </c>
      <c r="T12" s="45">
        <f>IF(ISBLANK(S12),"-",S12-S11)</f>
        <v>3978</v>
      </c>
      <c r="U12" s="46">
        <f>T12*24/1000</f>
        <v>95.471999999999994</v>
      </c>
      <c r="V12" s="46">
        <f>T12/1000</f>
        <v>3.9780000000000002</v>
      </c>
      <c r="W12" s="96">
        <v>4.8</v>
      </c>
      <c r="X12" s="96">
        <f t="shared" ref="X12:X35" si="1">W12</f>
        <v>4.8</v>
      </c>
      <c r="Y12" s="97" t="s">
        <v>140</v>
      </c>
      <c r="Z12" s="154">
        <v>0</v>
      </c>
      <c r="AA12" s="154">
        <v>0</v>
      </c>
      <c r="AB12" s="154">
        <v>0</v>
      </c>
      <c r="AC12" s="154">
        <v>1185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16978242</v>
      </c>
      <c r="AJ12" s="45">
        <f>IF(ISBLANK(AI12),"-",AI12-AI11)</f>
        <v>1109</v>
      </c>
      <c r="AK12" s="48">
        <f>AJ12/V12</f>
        <v>278.78330819507289</v>
      </c>
      <c r="AL12" s="151">
        <v>0</v>
      </c>
      <c r="AM12" s="151">
        <v>0</v>
      </c>
      <c r="AN12" s="151">
        <v>0</v>
      </c>
      <c r="AO12" s="151">
        <v>1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3</v>
      </c>
      <c r="G13" s="118">
        <v>71</v>
      </c>
      <c r="H13" s="150">
        <f t="shared" si="0"/>
        <v>50</v>
      </c>
      <c r="I13" s="150">
        <v>69</v>
      </c>
      <c r="J13" s="41" t="s">
        <v>88</v>
      </c>
      <c r="K13" s="41">
        <f t="shared" ref="K13:K35" si="3">L13-(2/1.42)</f>
        <v>45.070422535211272</v>
      </c>
      <c r="L13" s="42">
        <f>(G13-5)/1.42</f>
        <v>46.478873239436624</v>
      </c>
      <c r="M13" s="41">
        <f>L13+(6/1.42)</f>
        <v>50.70422535211268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99744516</v>
      </c>
      <c r="T13" s="45">
        <f t="shared" ref="T13:T35" si="4">IF(ISBLANK(S13),"-",S13-S12)</f>
        <v>4083</v>
      </c>
      <c r="U13" s="46">
        <f t="shared" ref="U13:U36" si="5">T13*24/1000</f>
        <v>97.992000000000004</v>
      </c>
      <c r="V13" s="46">
        <f t="shared" ref="V13:V36" si="6">T13/1000</f>
        <v>4.0830000000000002</v>
      </c>
      <c r="W13" s="96">
        <v>6.4</v>
      </c>
      <c r="X13" s="96">
        <f t="shared" si="1"/>
        <v>6.4</v>
      </c>
      <c r="Y13" s="97" t="s">
        <v>140</v>
      </c>
      <c r="Z13" s="154">
        <v>0</v>
      </c>
      <c r="AA13" s="154">
        <v>0</v>
      </c>
      <c r="AB13" s="154">
        <v>0</v>
      </c>
      <c r="AC13" s="154">
        <v>1185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16979315</v>
      </c>
      <c r="AJ13" s="45">
        <f t="shared" ref="AJ13:AJ35" si="7">IF(ISBLANK(AI13),"-",AI13-AI12)</f>
        <v>1073</v>
      </c>
      <c r="AK13" s="48">
        <f>AJ13/V13</f>
        <v>262.79696301738915</v>
      </c>
      <c r="AL13" s="151">
        <v>0</v>
      </c>
      <c r="AM13" s="151">
        <v>0</v>
      </c>
      <c r="AN13" s="151">
        <v>0</v>
      </c>
      <c r="AO13" s="151">
        <v>1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0.98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4</v>
      </c>
      <c r="G14" s="118">
        <v>72</v>
      </c>
      <c r="H14" s="150">
        <v>70</v>
      </c>
      <c r="I14" s="150">
        <v>69</v>
      </c>
      <c r="J14" s="41" t="s">
        <v>88</v>
      </c>
      <c r="K14" s="41">
        <f t="shared" si="3"/>
        <v>45.774647887323944</v>
      </c>
      <c r="L14" s="42">
        <f>(G14-5)/1.42</f>
        <v>47.183098591549296</v>
      </c>
      <c r="M14" s="41">
        <f>L14+(6/1.42)</f>
        <v>51.408450704225352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99748329</v>
      </c>
      <c r="T14" s="45">
        <f>IF(ISBLANK(S14),"-",S14-S13)</f>
        <v>3813</v>
      </c>
      <c r="U14" s="46">
        <f t="shared" si="5"/>
        <v>91.512</v>
      </c>
      <c r="V14" s="46">
        <f t="shared" si="6"/>
        <v>3.8130000000000002</v>
      </c>
      <c r="W14" s="96">
        <v>8</v>
      </c>
      <c r="X14" s="96">
        <f t="shared" si="1"/>
        <v>8</v>
      </c>
      <c r="Y14" s="97" t="s">
        <v>140</v>
      </c>
      <c r="Z14" s="154">
        <v>0</v>
      </c>
      <c r="AA14" s="154">
        <v>0</v>
      </c>
      <c r="AB14" s="154">
        <v>0</v>
      </c>
      <c r="AC14" s="154">
        <v>1185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16980415</v>
      </c>
      <c r="AJ14" s="45">
        <f t="shared" si="7"/>
        <v>1100</v>
      </c>
      <c r="AK14" s="48">
        <f t="shared" ref="AK14:AK35" si="9">AJ14/V14</f>
        <v>288.4867558353003</v>
      </c>
      <c r="AL14" s="151">
        <v>0</v>
      </c>
      <c r="AM14" s="151">
        <v>0</v>
      </c>
      <c r="AN14" s="151">
        <v>0</v>
      </c>
      <c r="AO14" s="151">
        <v>1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82</v>
      </c>
      <c r="H15" s="150">
        <f t="shared" si="0"/>
        <v>57.74647887323944</v>
      </c>
      <c r="I15" s="150">
        <v>80</v>
      </c>
      <c r="J15" s="41" t="s">
        <v>88</v>
      </c>
      <c r="K15" s="41">
        <f t="shared" si="3"/>
        <v>52.816901408450704</v>
      </c>
      <c r="L15" s="42">
        <f>(G15-5)/1.42</f>
        <v>54.225352112676056</v>
      </c>
      <c r="M15" s="41">
        <f>L15+(6/1.42)</f>
        <v>58.450704225352112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99751830</v>
      </c>
      <c r="T15" s="45">
        <f t="shared" si="4"/>
        <v>3501</v>
      </c>
      <c r="U15" s="46">
        <f t="shared" si="5"/>
        <v>84.024000000000001</v>
      </c>
      <c r="V15" s="46">
        <f t="shared" si="6"/>
        <v>3.5009999999999999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0</v>
      </c>
      <c r="AC15" s="154">
        <v>1185</v>
      </c>
      <c r="AD15" s="154">
        <v>1186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16981575</v>
      </c>
      <c r="AJ15" s="45">
        <f t="shared" si="7"/>
        <v>1160</v>
      </c>
      <c r="AK15" s="48">
        <f t="shared" si="9"/>
        <v>331.3339045986861</v>
      </c>
      <c r="AL15" s="151">
        <v>0</v>
      </c>
      <c r="AM15" s="151">
        <v>0</v>
      </c>
      <c r="AN15" s="151">
        <v>0</v>
      </c>
      <c r="AO15" s="151">
        <v>1</v>
      </c>
      <c r="AP15" s="151">
        <v>1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79</v>
      </c>
      <c r="H16" s="150">
        <v>76</v>
      </c>
      <c r="I16" s="150">
        <v>77</v>
      </c>
      <c r="J16" s="41" t="s">
        <v>88</v>
      </c>
      <c r="K16" s="41">
        <f t="shared" si="3"/>
        <v>50.70422535211268</v>
      </c>
      <c r="L16" s="42">
        <f>(G16-5)/1.42</f>
        <v>52.112676056338032</v>
      </c>
      <c r="M16" s="41">
        <f>L16+(6/1.42)</f>
        <v>56.338028169014088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99755670</v>
      </c>
      <c r="T16" s="45">
        <f t="shared" si="4"/>
        <v>3840</v>
      </c>
      <c r="U16" s="46">
        <f t="shared" si="5"/>
        <v>92.16</v>
      </c>
      <c r="V16" s="46">
        <f t="shared" si="6"/>
        <v>3.84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0</v>
      </c>
      <c r="AC16" s="154">
        <v>1185</v>
      </c>
      <c r="AD16" s="154">
        <v>1187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16982679</v>
      </c>
      <c r="AJ16" s="45">
        <f t="shared" si="7"/>
        <v>1104</v>
      </c>
      <c r="AK16" s="48">
        <f t="shared" si="9"/>
        <v>287.5</v>
      </c>
      <c r="AL16" s="151">
        <v>0</v>
      </c>
      <c r="AM16" s="151">
        <v>0</v>
      </c>
      <c r="AN16" s="151">
        <v>0</v>
      </c>
      <c r="AO16" s="151">
        <v>1</v>
      </c>
      <c r="AP16" s="151">
        <v>1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78</v>
      </c>
      <c r="H17" s="150">
        <f t="shared" si="0"/>
        <v>54.929577464788736</v>
      </c>
      <c r="I17" s="150">
        <v>77</v>
      </c>
      <c r="J17" s="41" t="s">
        <v>88</v>
      </c>
      <c r="K17" s="41">
        <f t="shared" si="3"/>
        <v>53.521126760563384</v>
      </c>
      <c r="L17" s="42">
        <f t="shared" ref="L17:L26" si="10">G17/1.42</f>
        <v>54.929577464788736</v>
      </c>
      <c r="M17" s="41">
        <f>L17+1.42</f>
        <v>56.349577464788737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99760463</v>
      </c>
      <c r="T17" s="45">
        <f t="shared" si="4"/>
        <v>4793</v>
      </c>
      <c r="U17" s="46">
        <f t="shared" si="5"/>
        <v>115.032</v>
      </c>
      <c r="V17" s="46">
        <f t="shared" si="6"/>
        <v>4.7930000000000001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0</v>
      </c>
      <c r="AC17" s="154">
        <v>1185</v>
      </c>
      <c r="AD17" s="154">
        <v>1187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16983774</v>
      </c>
      <c r="AJ17" s="45">
        <f t="shared" si="7"/>
        <v>1095</v>
      </c>
      <c r="AK17" s="48">
        <f t="shared" si="9"/>
        <v>228.45816816190276</v>
      </c>
      <c r="AL17" s="151">
        <v>0</v>
      </c>
      <c r="AM17" s="151">
        <v>0</v>
      </c>
      <c r="AN17" s="151">
        <v>0</v>
      </c>
      <c r="AO17" s="151">
        <v>1</v>
      </c>
      <c r="AP17" s="151">
        <v>1</v>
      </c>
      <c r="AQ17" s="151">
        <v>1</v>
      </c>
      <c r="AR17" s="151">
        <v>0</v>
      </c>
      <c r="AS17" s="154"/>
      <c r="AT17" s="154">
        <f t="shared" si="8"/>
        <v>0</v>
      </c>
      <c r="AU17" s="119">
        <v>1.1200000000000001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78</v>
      </c>
      <c r="H18" s="150">
        <f t="shared" si="0"/>
        <v>54.929577464788736</v>
      </c>
      <c r="I18" s="150">
        <v>77</v>
      </c>
      <c r="J18" s="41" t="s">
        <v>88</v>
      </c>
      <c r="K18" s="41">
        <f t="shared" si="3"/>
        <v>53.521126760563384</v>
      </c>
      <c r="L18" s="42">
        <f t="shared" si="10"/>
        <v>54.929577464788736</v>
      </c>
      <c r="M18" s="41">
        <f>L18+1.42</f>
        <v>56.349577464788737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99765348</v>
      </c>
      <c r="T18" s="45">
        <f t="shared" si="4"/>
        <v>4885</v>
      </c>
      <c r="U18" s="46">
        <f t="shared" si="5"/>
        <v>117.24</v>
      </c>
      <c r="V18" s="46">
        <f t="shared" si="6"/>
        <v>4.8849999999999998</v>
      </c>
      <c r="W18" s="96">
        <v>8.9</v>
      </c>
      <c r="X18" s="96">
        <f t="shared" si="1"/>
        <v>8.9</v>
      </c>
      <c r="Y18" s="97" t="s">
        <v>171</v>
      </c>
      <c r="Z18" s="154">
        <v>1017</v>
      </c>
      <c r="AA18" s="154">
        <v>0</v>
      </c>
      <c r="AB18" s="154">
        <v>0</v>
      </c>
      <c r="AC18" s="154">
        <v>1185</v>
      </c>
      <c r="AD18" s="154">
        <v>1187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16984969</v>
      </c>
      <c r="AJ18" s="45">
        <f t="shared" si="7"/>
        <v>1195</v>
      </c>
      <c r="AK18" s="48">
        <f t="shared" si="9"/>
        <v>244.62640736949848</v>
      </c>
      <c r="AL18" s="151">
        <v>1</v>
      </c>
      <c r="AM18" s="151">
        <v>0</v>
      </c>
      <c r="AN18" s="151">
        <v>0</v>
      </c>
      <c r="AO18" s="151">
        <v>1</v>
      </c>
      <c r="AP18" s="151">
        <v>1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76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99769951</v>
      </c>
      <c r="T19" s="45">
        <f t="shared" si="4"/>
        <v>4603</v>
      </c>
      <c r="U19" s="46">
        <f>T19*24/1000</f>
        <v>110.47199999999999</v>
      </c>
      <c r="V19" s="46">
        <f t="shared" si="6"/>
        <v>4.6029999999999998</v>
      </c>
      <c r="W19" s="96">
        <v>8.3000000000000007</v>
      </c>
      <c r="X19" s="96">
        <f t="shared" si="1"/>
        <v>8.3000000000000007</v>
      </c>
      <c r="Y19" s="97" t="s">
        <v>171</v>
      </c>
      <c r="Z19" s="154">
        <v>1047</v>
      </c>
      <c r="AA19" s="154">
        <v>0</v>
      </c>
      <c r="AB19" s="154">
        <v>0</v>
      </c>
      <c r="AC19" s="154">
        <v>1185</v>
      </c>
      <c r="AD19" s="154">
        <v>1187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16986159</v>
      </c>
      <c r="AJ19" s="45">
        <f t="shared" si="7"/>
        <v>1190</v>
      </c>
      <c r="AK19" s="48">
        <f t="shared" si="9"/>
        <v>258.52704757766674</v>
      </c>
      <c r="AL19" s="151">
        <v>1</v>
      </c>
      <c r="AM19" s="151">
        <v>0</v>
      </c>
      <c r="AN19" s="151">
        <v>0</v>
      </c>
      <c r="AO19" s="151">
        <v>1</v>
      </c>
      <c r="AP19" s="151">
        <v>1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77</v>
      </c>
      <c r="H20" s="150">
        <f t="shared" si="0"/>
        <v>54.225352112676056</v>
      </c>
      <c r="I20" s="150">
        <v>76</v>
      </c>
      <c r="J20" s="41" t="s">
        <v>88</v>
      </c>
      <c r="K20" s="41">
        <f t="shared" si="3"/>
        <v>52.816901408450704</v>
      </c>
      <c r="L20" s="42">
        <f t="shared" si="10"/>
        <v>54.225352112676056</v>
      </c>
      <c r="M20" s="41">
        <f t="shared" si="11"/>
        <v>55.645352112676058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99774550</v>
      </c>
      <c r="T20" s="45">
        <f t="shared" si="4"/>
        <v>4599</v>
      </c>
      <c r="U20" s="46">
        <f t="shared" si="5"/>
        <v>110.376</v>
      </c>
      <c r="V20" s="46">
        <f t="shared" si="6"/>
        <v>4.5990000000000002</v>
      </c>
      <c r="W20" s="96">
        <v>7.6</v>
      </c>
      <c r="X20" s="96">
        <f t="shared" si="1"/>
        <v>7.6</v>
      </c>
      <c r="Y20" s="97" t="s">
        <v>171</v>
      </c>
      <c r="Z20" s="154">
        <v>1046</v>
      </c>
      <c r="AA20" s="154">
        <v>0</v>
      </c>
      <c r="AB20" s="154">
        <v>0</v>
      </c>
      <c r="AC20" s="154">
        <v>1185</v>
      </c>
      <c r="AD20" s="154">
        <v>1187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16987376</v>
      </c>
      <c r="AJ20" s="45">
        <f t="shared" si="7"/>
        <v>1217</v>
      </c>
      <c r="AK20" s="48">
        <f t="shared" si="9"/>
        <v>264.62274407479885</v>
      </c>
      <c r="AL20" s="151">
        <v>1</v>
      </c>
      <c r="AM20" s="151">
        <v>0</v>
      </c>
      <c r="AN20" s="151">
        <v>0</v>
      </c>
      <c r="AO20" s="151">
        <v>1</v>
      </c>
      <c r="AP20" s="151">
        <v>1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 t="s">
        <v>165</v>
      </c>
      <c r="E21" s="150" t="e">
        <f t="shared" si="2"/>
        <v>#VALUE!</v>
      </c>
      <c r="F21" s="150">
        <v>5</v>
      </c>
      <c r="G21" s="118">
        <v>76</v>
      </c>
      <c r="H21" s="150">
        <f t="shared" si="0"/>
        <v>53.521126760563384</v>
      </c>
      <c r="I21" s="150">
        <v>76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99778693</v>
      </c>
      <c r="T21" s="45">
        <f t="shared" si="4"/>
        <v>4143</v>
      </c>
      <c r="U21" s="46">
        <f t="shared" si="5"/>
        <v>99.432000000000002</v>
      </c>
      <c r="V21" s="46">
        <f t="shared" si="6"/>
        <v>4.1429999999999998</v>
      </c>
      <c r="W21" s="96">
        <v>6.9</v>
      </c>
      <c r="X21" s="96">
        <f t="shared" si="1"/>
        <v>6.9</v>
      </c>
      <c r="Y21" s="97" t="s">
        <v>171</v>
      </c>
      <c r="Z21" s="154">
        <v>1047</v>
      </c>
      <c r="AA21" s="154">
        <v>0</v>
      </c>
      <c r="AB21" s="154">
        <v>0</v>
      </c>
      <c r="AC21" s="154">
        <v>1185</v>
      </c>
      <c r="AD21" s="154">
        <v>1187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16988547</v>
      </c>
      <c r="AJ21" s="45">
        <f t="shared" si="7"/>
        <v>1171</v>
      </c>
      <c r="AK21" s="48">
        <f t="shared" si="9"/>
        <v>282.64542601979241</v>
      </c>
      <c r="AL21" s="151">
        <v>1</v>
      </c>
      <c r="AM21" s="151">
        <v>0</v>
      </c>
      <c r="AN21" s="151">
        <v>0</v>
      </c>
      <c r="AO21" s="151">
        <v>1</v>
      </c>
      <c r="AP21" s="151">
        <v>1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1.03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 t="s">
        <v>165</v>
      </c>
      <c r="E22" s="150" t="e">
        <f t="shared" si="2"/>
        <v>#VALUE!</v>
      </c>
      <c r="F22" s="150">
        <v>4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99782819</v>
      </c>
      <c r="T22" s="45">
        <f t="shared" si="4"/>
        <v>4126</v>
      </c>
      <c r="U22" s="46">
        <f t="shared" si="5"/>
        <v>99.024000000000001</v>
      </c>
      <c r="V22" s="46">
        <f t="shared" si="6"/>
        <v>4.1260000000000003</v>
      </c>
      <c r="W22" s="96">
        <v>6.2</v>
      </c>
      <c r="X22" s="96">
        <f>W22</f>
        <v>6.2</v>
      </c>
      <c r="Y22" s="97" t="s">
        <v>171</v>
      </c>
      <c r="Z22" s="154">
        <v>1047</v>
      </c>
      <c r="AA22" s="154">
        <v>0</v>
      </c>
      <c r="AB22" s="154">
        <v>0</v>
      </c>
      <c r="AC22" s="154">
        <v>1185</v>
      </c>
      <c r="AD22" s="154">
        <v>1187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16989744</v>
      </c>
      <c r="AJ22" s="45">
        <f t="shared" si="7"/>
        <v>1197</v>
      </c>
      <c r="AK22" s="48">
        <f t="shared" si="9"/>
        <v>290.11148812409112</v>
      </c>
      <c r="AL22" s="151">
        <v>1</v>
      </c>
      <c r="AM22" s="151">
        <v>0</v>
      </c>
      <c r="AN22" s="151">
        <v>0</v>
      </c>
      <c r="AO22" s="151">
        <v>1</v>
      </c>
      <c r="AP22" s="151">
        <v>1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 t="s">
        <v>165</v>
      </c>
      <c r="E23" s="150" t="e">
        <f t="shared" si="2"/>
        <v>#VALUE!</v>
      </c>
      <c r="F23" s="150">
        <v>4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99787082</v>
      </c>
      <c r="T23" s="45">
        <f t="shared" si="4"/>
        <v>4263</v>
      </c>
      <c r="U23" s="46">
        <f>T23*24/1000</f>
        <v>102.312</v>
      </c>
      <c r="V23" s="46">
        <f t="shared" si="6"/>
        <v>4.2629999999999999</v>
      </c>
      <c r="W23" s="96">
        <v>5.7</v>
      </c>
      <c r="X23" s="96">
        <f t="shared" si="1"/>
        <v>5.7</v>
      </c>
      <c r="Y23" s="97" t="s">
        <v>171</v>
      </c>
      <c r="Z23" s="154">
        <v>1016</v>
      </c>
      <c r="AA23" s="154">
        <v>0</v>
      </c>
      <c r="AB23" s="154">
        <v>0</v>
      </c>
      <c r="AC23" s="154">
        <v>1185</v>
      </c>
      <c r="AD23" s="154">
        <v>1187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16990914</v>
      </c>
      <c r="AJ23" s="45">
        <f t="shared" si="7"/>
        <v>1170</v>
      </c>
      <c r="AK23" s="48">
        <f t="shared" si="9"/>
        <v>274.45460942997892</v>
      </c>
      <c r="AL23" s="151">
        <v>1</v>
      </c>
      <c r="AM23" s="151">
        <v>0</v>
      </c>
      <c r="AN23" s="151">
        <v>0</v>
      </c>
      <c r="AO23" s="151">
        <v>1</v>
      </c>
      <c r="AP23" s="151">
        <v>1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 t="s">
        <v>165</v>
      </c>
      <c r="E24" s="150" t="e">
        <f t="shared" si="2"/>
        <v>#VALUE!</v>
      </c>
      <c r="F24" s="150">
        <v>3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99791550</v>
      </c>
      <c r="T24" s="45">
        <f t="shared" si="4"/>
        <v>4468</v>
      </c>
      <c r="U24" s="46">
        <f>T24*24/1000</f>
        <v>107.232</v>
      </c>
      <c r="V24" s="46">
        <f t="shared" si="6"/>
        <v>4.468</v>
      </c>
      <c r="W24" s="96">
        <v>5.2</v>
      </c>
      <c r="X24" s="96">
        <f t="shared" si="1"/>
        <v>5.2</v>
      </c>
      <c r="Y24" s="97" t="s">
        <v>171</v>
      </c>
      <c r="Z24" s="154">
        <v>1016</v>
      </c>
      <c r="AA24" s="154">
        <v>0</v>
      </c>
      <c r="AB24" s="154">
        <v>0</v>
      </c>
      <c r="AC24" s="154">
        <v>1185</v>
      </c>
      <c r="AD24" s="154">
        <v>1187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16992102</v>
      </c>
      <c r="AJ24" s="45">
        <f t="shared" si="7"/>
        <v>1188</v>
      </c>
      <c r="AK24" s="48">
        <f t="shared" si="9"/>
        <v>265.89077887197851</v>
      </c>
      <c r="AL24" s="151">
        <v>1</v>
      </c>
      <c r="AM24" s="151">
        <v>0</v>
      </c>
      <c r="AN24" s="151">
        <v>0</v>
      </c>
      <c r="AO24" s="151">
        <v>1</v>
      </c>
      <c r="AP24" s="151">
        <v>1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 t="s">
        <v>165</v>
      </c>
      <c r="E25" s="150" t="e">
        <f t="shared" si="2"/>
        <v>#VALUE!</v>
      </c>
      <c r="F25" s="150">
        <v>0</v>
      </c>
      <c r="G25" s="118">
        <v>76</v>
      </c>
      <c r="H25" s="150">
        <f t="shared" si="0"/>
        <v>53.521126760563384</v>
      </c>
      <c r="I25" s="150">
        <v>74</v>
      </c>
      <c r="J25" s="41" t="s">
        <v>88</v>
      </c>
      <c r="K25" s="41">
        <f t="shared" si="3"/>
        <v>52.112676056338032</v>
      </c>
      <c r="L25" s="42">
        <f t="shared" si="10"/>
        <v>53.521126760563384</v>
      </c>
      <c r="M25" s="41">
        <f t="shared" ref="M25:M35" si="12">L25+(6/1.42)</f>
        <v>57.74647887323944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99795940</v>
      </c>
      <c r="T25" s="45">
        <f t="shared" si="4"/>
        <v>4390</v>
      </c>
      <c r="U25" s="46">
        <f t="shared" si="5"/>
        <v>105.36</v>
      </c>
      <c r="V25" s="46">
        <f t="shared" si="6"/>
        <v>4.3899999999999997</v>
      </c>
      <c r="W25" s="96">
        <v>4.8</v>
      </c>
      <c r="X25" s="96">
        <f t="shared" si="1"/>
        <v>4.8</v>
      </c>
      <c r="Y25" s="97" t="s">
        <v>171</v>
      </c>
      <c r="Z25" s="154">
        <v>1005</v>
      </c>
      <c r="AA25" s="154">
        <v>0</v>
      </c>
      <c r="AB25" s="154">
        <v>0</v>
      </c>
      <c r="AC25" s="154">
        <v>1185</v>
      </c>
      <c r="AD25" s="154">
        <v>1187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16993283</v>
      </c>
      <c r="AJ25" s="45">
        <f t="shared" si="7"/>
        <v>1181</v>
      </c>
      <c r="AK25" s="48">
        <f t="shared" si="9"/>
        <v>269.02050113895217</v>
      </c>
      <c r="AL25" s="151">
        <v>1</v>
      </c>
      <c r="AM25" s="151">
        <v>0</v>
      </c>
      <c r="AN25" s="151">
        <v>0</v>
      </c>
      <c r="AO25" s="151">
        <v>1</v>
      </c>
      <c r="AP25" s="151">
        <v>1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0.87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 t="s">
        <v>165</v>
      </c>
      <c r="E26" s="150" t="e">
        <f t="shared" si="2"/>
        <v>#VALUE!</v>
      </c>
      <c r="F26" s="150">
        <v>0</v>
      </c>
      <c r="G26" s="118">
        <v>76</v>
      </c>
      <c r="H26" s="150">
        <f t="shared" si="0"/>
        <v>53.521126760563384</v>
      </c>
      <c r="I26" s="150">
        <v>74</v>
      </c>
      <c r="J26" s="41" t="s">
        <v>88</v>
      </c>
      <c r="K26" s="41">
        <f t="shared" si="3"/>
        <v>52.112676056338032</v>
      </c>
      <c r="L26" s="42">
        <f t="shared" si="10"/>
        <v>53.521126760563384</v>
      </c>
      <c r="M26" s="41">
        <f t="shared" si="12"/>
        <v>57.74647887323944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99800155</v>
      </c>
      <c r="T26" s="45">
        <f t="shared" si="4"/>
        <v>4215</v>
      </c>
      <c r="U26" s="46">
        <f t="shared" si="5"/>
        <v>101.16</v>
      </c>
      <c r="V26" s="46">
        <f t="shared" si="6"/>
        <v>4.2149999999999999</v>
      </c>
      <c r="W26" s="96">
        <v>4.8</v>
      </c>
      <c r="X26" s="96">
        <f t="shared" si="1"/>
        <v>4.8</v>
      </c>
      <c r="Y26" s="97" t="s">
        <v>171</v>
      </c>
      <c r="Z26" s="154">
        <v>1005</v>
      </c>
      <c r="AA26" s="154">
        <v>0</v>
      </c>
      <c r="AB26" s="154">
        <v>0</v>
      </c>
      <c r="AC26" s="154">
        <v>1185</v>
      </c>
      <c r="AD26" s="154">
        <v>1187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16994457</v>
      </c>
      <c r="AJ26" s="45">
        <f t="shared" si="7"/>
        <v>1174</v>
      </c>
      <c r="AK26" s="48">
        <f t="shared" si="9"/>
        <v>278.52906287069987</v>
      </c>
      <c r="AL26" s="151">
        <v>1</v>
      </c>
      <c r="AM26" s="151">
        <v>0</v>
      </c>
      <c r="AN26" s="151">
        <v>0</v>
      </c>
      <c r="AO26" s="151">
        <v>1</v>
      </c>
      <c r="AP26" s="151">
        <v>1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 t="s">
        <v>165</v>
      </c>
      <c r="E27" s="150" t="e">
        <f t="shared" si="2"/>
        <v>#VALUE!</v>
      </c>
      <c r="F27" s="150">
        <v>0</v>
      </c>
      <c r="G27" s="118">
        <v>76</v>
      </c>
      <c r="H27" s="150">
        <f t="shared" si="0"/>
        <v>53.521126760563384</v>
      </c>
      <c r="I27" s="150">
        <v>74</v>
      </c>
      <c r="J27" s="41" t="s">
        <v>88</v>
      </c>
      <c r="K27" s="41">
        <f t="shared" si="3"/>
        <v>50</v>
      </c>
      <c r="L27" s="42">
        <f>(G27-3)/1.42</f>
        <v>51.408450704225352</v>
      </c>
      <c r="M27" s="41">
        <f t="shared" si="12"/>
        <v>55.633802816901408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99804340</v>
      </c>
      <c r="T27" s="45">
        <f t="shared" si="4"/>
        <v>4185</v>
      </c>
      <c r="U27" s="46">
        <f t="shared" si="5"/>
        <v>100.44</v>
      </c>
      <c r="V27" s="46">
        <f t="shared" si="6"/>
        <v>4.1849999999999996</v>
      </c>
      <c r="W27" s="96">
        <v>4.0999999999999996</v>
      </c>
      <c r="X27" s="96">
        <f t="shared" si="1"/>
        <v>4.0999999999999996</v>
      </c>
      <c r="Y27" s="97" t="s">
        <v>171</v>
      </c>
      <c r="Z27" s="154">
        <v>1005</v>
      </c>
      <c r="AA27" s="154">
        <v>0</v>
      </c>
      <c r="AB27" s="154">
        <v>0</v>
      </c>
      <c r="AC27" s="154">
        <v>1185</v>
      </c>
      <c r="AD27" s="154">
        <v>1187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16995591</v>
      </c>
      <c r="AJ27" s="45">
        <f>IF(ISBLANK(AI27),"-",AI27-AI26)</f>
        <v>1134</v>
      </c>
      <c r="AK27" s="48">
        <f t="shared" si="9"/>
        <v>270.9677419354839</v>
      </c>
      <c r="AL27" s="151">
        <v>1</v>
      </c>
      <c r="AM27" s="151">
        <v>0</v>
      </c>
      <c r="AN27" s="151">
        <v>0</v>
      </c>
      <c r="AO27" s="151">
        <v>1</v>
      </c>
      <c r="AP27" s="151">
        <v>1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 t="s">
        <v>165</v>
      </c>
      <c r="E28" s="150" t="e">
        <f t="shared" si="2"/>
        <v>#VALUE!</v>
      </c>
      <c r="F28" s="150">
        <v>-2</v>
      </c>
      <c r="G28" s="118">
        <v>75</v>
      </c>
      <c r="H28" s="150">
        <f t="shared" si="0"/>
        <v>52.816901408450704</v>
      </c>
      <c r="I28" s="150">
        <v>72</v>
      </c>
      <c r="J28" s="41" t="s">
        <v>88</v>
      </c>
      <c r="K28" s="41">
        <f t="shared" si="3"/>
        <v>49.295774647887328</v>
      </c>
      <c r="L28" s="42">
        <f t="shared" ref="L28:L33" si="13">(G28-3)/1.42</f>
        <v>50.70422535211268</v>
      </c>
      <c r="M28" s="41">
        <f t="shared" si="12"/>
        <v>54.929577464788736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99808418</v>
      </c>
      <c r="T28" s="45">
        <f t="shared" si="4"/>
        <v>4078</v>
      </c>
      <c r="U28" s="46">
        <f t="shared" si="5"/>
        <v>97.872</v>
      </c>
      <c r="V28" s="46">
        <f t="shared" si="6"/>
        <v>4.0780000000000003</v>
      </c>
      <c r="W28" s="96">
        <v>3.7</v>
      </c>
      <c r="X28" s="96">
        <f t="shared" si="1"/>
        <v>3.7</v>
      </c>
      <c r="Y28" s="97" t="s">
        <v>171</v>
      </c>
      <c r="Z28" s="154">
        <v>1006</v>
      </c>
      <c r="AA28" s="154">
        <v>0</v>
      </c>
      <c r="AB28" s="154">
        <v>0</v>
      </c>
      <c r="AC28" s="154">
        <v>1185</v>
      </c>
      <c r="AD28" s="154">
        <v>1187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16996733</v>
      </c>
      <c r="AJ28" s="45">
        <f t="shared" si="7"/>
        <v>1142</v>
      </c>
      <c r="AK28" s="48">
        <f>AJ27/V28</f>
        <v>278.07748896517899</v>
      </c>
      <c r="AL28" s="151">
        <v>1</v>
      </c>
      <c r="AM28" s="151">
        <v>0</v>
      </c>
      <c r="AN28" s="151">
        <v>0</v>
      </c>
      <c r="AO28" s="151">
        <v>1</v>
      </c>
      <c r="AP28" s="151">
        <v>1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 t="s">
        <v>165</v>
      </c>
      <c r="E29" s="150" t="e">
        <f t="shared" si="2"/>
        <v>#VALUE!</v>
      </c>
      <c r="F29" s="150">
        <v>-2</v>
      </c>
      <c r="G29" s="118">
        <v>75</v>
      </c>
      <c r="H29" s="150">
        <f t="shared" si="0"/>
        <v>52.816901408450704</v>
      </c>
      <c r="I29" s="150">
        <v>72</v>
      </c>
      <c r="J29" s="41" t="s">
        <v>88</v>
      </c>
      <c r="K29" s="41">
        <f t="shared" si="3"/>
        <v>49.295774647887328</v>
      </c>
      <c r="L29" s="42">
        <f t="shared" si="13"/>
        <v>50.70422535211268</v>
      </c>
      <c r="M29" s="41">
        <f t="shared" si="12"/>
        <v>54.929577464788736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99812995</v>
      </c>
      <c r="T29" s="45">
        <f t="shared" si="4"/>
        <v>4577</v>
      </c>
      <c r="U29" s="46">
        <f t="shared" si="5"/>
        <v>109.848</v>
      </c>
      <c r="V29" s="46">
        <f t="shared" si="6"/>
        <v>4.577</v>
      </c>
      <c r="W29" s="96">
        <v>3.4</v>
      </c>
      <c r="X29" s="96">
        <f t="shared" si="1"/>
        <v>3.4</v>
      </c>
      <c r="Y29" s="97" t="s">
        <v>171</v>
      </c>
      <c r="Z29" s="154">
        <v>1005</v>
      </c>
      <c r="AA29" s="154">
        <v>0</v>
      </c>
      <c r="AB29" s="154">
        <v>0</v>
      </c>
      <c r="AC29" s="154">
        <v>1185</v>
      </c>
      <c r="AD29" s="154">
        <v>1187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16997923</v>
      </c>
      <c r="AJ29" s="45">
        <f t="shared" si="7"/>
        <v>1190</v>
      </c>
      <c r="AK29" s="48">
        <f>AJ28/V29</f>
        <v>249.50841162333407</v>
      </c>
      <c r="AL29" s="151">
        <v>1</v>
      </c>
      <c r="AM29" s="151">
        <v>0</v>
      </c>
      <c r="AN29" s="151">
        <v>0</v>
      </c>
      <c r="AO29" s="151">
        <v>1</v>
      </c>
      <c r="AP29" s="151">
        <v>1</v>
      </c>
      <c r="AQ29" s="151">
        <v>1</v>
      </c>
      <c r="AR29" s="151">
        <v>0</v>
      </c>
      <c r="AS29" s="154"/>
      <c r="AT29" s="154">
        <f t="shared" si="8"/>
        <v>0</v>
      </c>
      <c r="AU29" s="155">
        <v>0.83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 t="s">
        <v>165</v>
      </c>
      <c r="E30" s="150" t="e">
        <f t="shared" si="2"/>
        <v>#VALUE!</v>
      </c>
      <c r="F30" s="150">
        <v>-2</v>
      </c>
      <c r="G30" s="118">
        <v>75</v>
      </c>
      <c r="H30" s="150">
        <f t="shared" si="0"/>
        <v>52.816901408450704</v>
      </c>
      <c r="I30" s="150">
        <v>72</v>
      </c>
      <c r="J30" s="41" t="s">
        <v>88</v>
      </c>
      <c r="K30" s="41">
        <f t="shared" si="3"/>
        <v>49.295774647887328</v>
      </c>
      <c r="L30" s="42">
        <f t="shared" si="13"/>
        <v>50.70422535211268</v>
      </c>
      <c r="M30" s="41">
        <f t="shared" si="12"/>
        <v>54.929577464788736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99817470</v>
      </c>
      <c r="T30" s="45">
        <f t="shared" si="4"/>
        <v>4475</v>
      </c>
      <c r="U30" s="46">
        <f t="shared" si="5"/>
        <v>107.4</v>
      </c>
      <c r="V30" s="46">
        <f t="shared" si="6"/>
        <v>4.4749999999999996</v>
      </c>
      <c r="W30" s="96">
        <v>3.2</v>
      </c>
      <c r="X30" s="96">
        <f t="shared" si="1"/>
        <v>3.2</v>
      </c>
      <c r="Y30" s="97" t="s">
        <v>171</v>
      </c>
      <c r="Z30" s="154">
        <v>1005</v>
      </c>
      <c r="AA30" s="154">
        <v>0</v>
      </c>
      <c r="AB30" s="154">
        <v>0</v>
      </c>
      <c r="AC30" s="154">
        <v>1185</v>
      </c>
      <c r="AD30" s="154">
        <v>1187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16999060</v>
      </c>
      <c r="AJ30" s="45">
        <f t="shared" si="7"/>
        <v>1137</v>
      </c>
      <c r="AK30" s="48">
        <f t="shared" si="9"/>
        <v>254.07821229050282</v>
      </c>
      <c r="AL30" s="151">
        <v>1</v>
      </c>
      <c r="AM30" s="151">
        <v>0</v>
      </c>
      <c r="AN30" s="151">
        <v>0</v>
      </c>
      <c r="AO30" s="151">
        <v>1</v>
      </c>
      <c r="AP30" s="151">
        <v>1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 t="s">
        <v>165</v>
      </c>
      <c r="E31" s="150" t="e">
        <f t="shared" si="2"/>
        <v>#VALUE!</v>
      </c>
      <c r="F31" s="150">
        <v>-4</v>
      </c>
      <c r="G31" s="118">
        <v>74</v>
      </c>
      <c r="H31" s="150">
        <f t="shared" si="0"/>
        <v>52.112676056338032</v>
      </c>
      <c r="I31" s="150">
        <v>70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99822056</v>
      </c>
      <c r="T31" s="45">
        <f t="shared" si="4"/>
        <v>4586</v>
      </c>
      <c r="U31" s="46">
        <f t="shared" si="5"/>
        <v>110.06399999999999</v>
      </c>
      <c r="V31" s="46">
        <f t="shared" si="6"/>
        <v>4.5860000000000003</v>
      </c>
      <c r="W31" s="96">
        <v>2.9</v>
      </c>
      <c r="X31" s="96">
        <f t="shared" si="1"/>
        <v>2.9</v>
      </c>
      <c r="Y31" s="97" t="s">
        <v>171</v>
      </c>
      <c r="Z31" s="154">
        <v>1005</v>
      </c>
      <c r="AA31" s="154">
        <v>0</v>
      </c>
      <c r="AB31" s="154">
        <v>0</v>
      </c>
      <c r="AC31" s="154">
        <v>1185</v>
      </c>
      <c r="AD31" s="154">
        <v>1187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17000206</v>
      </c>
      <c r="AJ31" s="45">
        <f t="shared" si="7"/>
        <v>1146</v>
      </c>
      <c r="AK31" s="48">
        <f t="shared" si="9"/>
        <v>249.89097252507631</v>
      </c>
      <c r="AL31" s="151">
        <v>1</v>
      </c>
      <c r="AM31" s="151">
        <v>0</v>
      </c>
      <c r="AN31" s="151">
        <v>0</v>
      </c>
      <c r="AO31" s="151">
        <v>1</v>
      </c>
      <c r="AP31" s="151">
        <v>1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 t="s">
        <v>165</v>
      </c>
      <c r="E32" s="150" t="e">
        <f t="shared" si="2"/>
        <v>#VALUE!</v>
      </c>
      <c r="F32" s="150">
        <v>-5</v>
      </c>
      <c r="G32" s="118">
        <v>74</v>
      </c>
      <c r="H32" s="150">
        <f t="shared" si="0"/>
        <v>52.112676056338032</v>
      </c>
      <c r="I32" s="150">
        <v>70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99826925</v>
      </c>
      <c r="T32" s="45">
        <f t="shared" si="4"/>
        <v>4869</v>
      </c>
      <c r="U32" s="46">
        <f t="shared" si="5"/>
        <v>116.85599999999999</v>
      </c>
      <c r="V32" s="46">
        <f t="shared" si="6"/>
        <v>4.8689999999999998</v>
      </c>
      <c r="W32" s="96">
        <v>2.6</v>
      </c>
      <c r="X32" s="96">
        <f t="shared" si="1"/>
        <v>2.6</v>
      </c>
      <c r="Y32" s="97" t="s">
        <v>171</v>
      </c>
      <c r="Z32" s="154">
        <v>1005</v>
      </c>
      <c r="AA32" s="154">
        <v>0</v>
      </c>
      <c r="AB32" s="154">
        <v>0</v>
      </c>
      <c r="AC32" s="154">
        <v>1185</v>
      </c>
      <c r="AD32" s="154">
        <v>1187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17001332</v>
      </c>
      <c r="AJ32" s="45">
        <f t="shared" si="7"/>
        <v>1126</v>
      </c>
      <c r="AK32" s="48">
        <f t="shared" si="9"/>
        <v>231.2589854179503</v>
      </c>
      <c r="AL32" s="151">
        <v>1</v>
      </c>
      <c r="AM32" s="151">
        <v>0</v>
      </c>
      <c r="AN32" s="151">
        <v>0</v>
      </c>
      <c r="AO32" s="151">
        <v>1</v>
      </c>
      <c r="AP32" s="151">
        <v>1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 t="s">
        <v>165</v>
      </c>
      <c r="E33" s="150" t="e">
        <f t="shared" si="2"/>
        <v>#VALUE!</v>
      </c>
      <c r="F33" s="150">
        <v>-5</v>
      </c>
      <c r="G33" s="118">
        <v>76</v>
      </c>
      <c r="H33" s="150">
        <f t="shared" si="0"/>
        <v>53.521126760563384</v>
      </c>
      <c r="I33" s="150">
        <v>74</v>
      </c>
      <c r="J33" s="41" t="s">
        <v>88</v>
      </c>
      <c r="K33" s="41">
        <f t="shared" si="3"/>
        <v>50</v>
      </c>
      <c r="L33" s="42">
        <f t="shared" si="13"/>
        <v>51.408450704225352</v>
      </c>
      <c r="M33" s="41">
        <f t="shared" si="12"/>
        <v>55.633802816901408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99832175</v>
      </c>
      <c r="T33" s="45">
        <f t="shared" si="4"/>
        <v>5250</v>
      </c>
      <c r="U33" s="46">
        <f t="shared" si="5"/>
        <v>126</v>
      </c>
      <c r="V33" s="46">
        <f t="shared" si="6"/>
        <v>5.25</v>
      </c>
      <c r="W33" s="96">
        <v>2.2999999999999998</v>
      </c>
      <c r="X33" s="96">
        <f t="shared" si="1"/>
        <v>2.2999999999999998</v>
      </c>
      <c r="Y33" s="97" t="s">
        <v>171</v>
      </c>
      <c r="Z33" s="154">
        <v>1005</v>
      </c>
      <c r="AA33" s="154">
        <v>0</v>
      </c>
      <c r="AB33" s="154">
        <v>0</v>
      </c>
      <c r="AC33" s="154">
        <v>1185</v>
      </c>
      <c r="AD33" s="154">
        <v>1187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17002525</v>
      </c>
      <c r="AJ33" s="45">
        <f t="shared" si="7"/>
        <v>1193</v>
      </c>
      <c r="AK33" s="48">
        <f t="shared" si="9"/>
        <v>227.23809523809524</v>
      </c>
      <c r="AL33" s="151">
        <v>1</v>
      </c>
      <c r="AM33" s="151">
        <v>0</v>
      </c>
      <c r="AN33" s="151">
        <v>0</v>
      </c>
      <c r="AO33" s="151">
        <v>1</v>
      </c>
      <c r="AP33" s="151">
        <v>1</v>
      </c>
      <c r="AQ33" s="151">
        <v>1</v>
      </c>
      <c r="AR33" s="151">
        <v>0</v>
      </c>
      <c r="AS33" s="154"/>
      <c r="AT33" s="154">
        <v>0</v>
      </c>
      <c r="AU33" s="119">
        <v>1.02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 t="s">
        <v>165</v>
      </c>
      <c r="E34" s="150" t="e">
        <f t="shared" si="2"/>
        <v>#VALUE!</v>
      </c>
      <c r="F34" s="150">
        <v>-5</v>
      </c>
      <c r="G34" s="118">
        <v>69</v>
      </c>
      <c r="H34" s="150">
        <f t="shared" si="0"/>
        <v>48.591549295774648</v>
      </c>
      <c r="I34" s="150">
        <v>67</v>
      </c>
      <c r="J34" s="41" t="s">
        <v>88</v>
      </c>
      <c r="K34" s="41">
        <f>L34-(2/1.42)</f>
        <v>43.661971830985919</v>
      </c>
      <c r="L34" s="42">
        <f>(G34-5)/1.42</f>
        <v>45.070422535211272</v>
      </c>
      <c r="M34" s="41">
        <f t="shared" si="12"/>
        <v>49.295774647887328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99836840</v>
      </c>
      <c r="T34" s="45">
        <f t="shared" si="4"/>
        <v>4665</v>
      </c>
      <c r="U34" s="46">
        <f t="shared" si="5"/>
        <v>111.96</v>
      </c>
      <c r="V34" s="46">
        <f t="shared" si="6"/>
        <v>4.665</v>
      </c>
      <c r="W34" s="96">
        <v>2.9</v>
      </c>
      <c r="X34" s="96">
        <f t="shared" si="1"/>
        <v>2.9</v>
      </c>
      <c r="Y34" s="97" t="s">
        <v>140</v>
      </c>
      <c r="Z34" s="154">
        <v>0</v>
      </c>
      <c r="AA34" s="154">
        <v>0</v>
      </c>
      <c r="AB34" s="154">
        <v>0</v>
      </c>
      <c r="AC34" s="154">
        <v>1185</v>
      </c>
      <c r="AD34" s="154">
        <v>1187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17003575</v>
      </c>
      <c r="AJ34" s="45">
        <f t="shared" si="7"/>
        <v>1050</v>
      </c>
      <c r="AK34" s="48">
        <f t="shared" si="9"/>
        <v>225.08038585209002</v>
      </c>
      <c r="AL34" s="151">
        <v>0</v>
      </c>
      <c r="AM34" s="151">
        <v>0</v>
      </c>
      <c r="AN34" s="151">
        <v>0</v>
      </c>
      <c r="AO34" s="151">
        <v>1</v>
      </c>
      <c r="AP34" s="151">
        <v>1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 t="s">
        <v>165</v>
      </c>
      <c r="E35" s="150" t="e">
        <f t="shared" si="2"/>
        <v>#VALUE!</v>
      </c>
      <c r="F35" s="150">
        <v>-2</v>
      </c>
      <c r="G35" s="118">
        <v>69</v>
      </c>
      <c r="H35" s="150">
        <f t="shared" si="0"/>
        <v>48.591549295774648</v>
      </c>
      <c r="I35" s="150">
        <v>66</v>
      </c>
      <c r="J35" s="41" t="s">
        <v>88</v>
      </c>
      <c r="K35" s="41">
        <f t="shared" si="3"/>
        <v>43.661971830985919</v>
      </c>
      <c r="L35" s="42">
        <f>(G35-5)/1.42</f>
        <v>45.070422535211272</v>
      </c>
      <c r="M35" s="41">
        <f t="shared" si="12"/>
        <v>49.295774647887328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99841390</v>
      </c>
      <c r="T35" s="45">
        <f t="shared" si="4"/>
        <v>4550</v>
      </c>
      <c r="U35" s="46">
        <f t="shared" si="5"/>
        <v>109.2</v>
      </c>
      <c r="V35" s="46">
        <f t="shared" si="6"/>
        <v>4.55</v>
      </c>
      <c r="W35" s="96">
        <v>4.4000000000000004</v>
      </c>
      <c r="X35" s="96">
        <f t="shared" si="1"/>
        <v>4.4000000000000004</v>
      </c>
      <c r="Y35" s="97" t="s">
        <v>140</v>
      </c>
      <c r="Z35" s="154">
        <v>0</v>
      </c>
      <c r="AA35" s="154">
        <v>0</v>
      </c>
      <c r="AB35" s="154">
        <v>0</v>
      </c>
      <c r="AC35" s="154">
        <v>1185</v>
      </c>
      <c r="AD35" s="154">
        <v>1187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17004702</v>
      </c>
      <c r="AJ35" s="45">
        <f t="shared" si="7"/>
        <v>1127</v>
      </c>
      <c r="AK35" s="48">
        <f t="shared" si="9"/>
        <v>247.69230769230771</v>
      </c>
      <c r="AL35" s="151">
        <v>0</v>
      </c>
      <c r="AM35" s="151">
        <v>0</v>
      </c>
      <c r="AN35" s="151">
        <v>0</v>
      </c>
      <c r="AO35" s="151">
        <v>1</v>
      </c>
      <c r="AP35" s="151">
        <v>1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104935</v>
      </c>
      <c r="U36" s="46">
        <f t="shared" si="5"/>
        <v>2518.44</v>
      </c>
      <c r="V36" s="46">
        <f t="shared" si="6"/>
        <v>104.935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27569</v>
      </c>
      <c r="AK36" s="61">
        <f>$AJ$36/$V36</f>
        <v>262.72454376518795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0.97499999999999998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278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32" t="s">
        <v>258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15" t="s">
        <v>169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167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279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32" t="s">
        <v>168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207" t="s">
        <v>172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173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132" t="s">
        <v>174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15" t="s">
        <v>274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175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58" t="s">
        <v>280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58"/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/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E12:F35 H12:I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3_1_2_1_1_1_1_1"/>
    <protectedRange sqref="R5:W5" name="Range1_16_1_1_1_1_1_1_2_2_2_2_2_2_2_2_2_2_2_2_2_2_2_2_2_2_2_2_2_2_2_1_2_2_2_2_2_2_2_2_2_2_3_2_2_2_2_2_2_2_2_2_2_1_1_1_1_2_2_1_1_1_1_1_1_1_1_1_1_3_1_3_2_1_1_1_1_1_2_1_1_1_1_1_2_1_1"/>
    <protectedRange sqref="B49" name="Range2_12_5_1_1_1_2_1_1_1_1_1_1_1_1_1_1_1_2_1_1_1_1_1_1_1_1_1_1_1_1_1_1_1_1_1_1_1_1_1_1_2_1_1_1_1_1_1_1_1_1_1_1_2_1_1_1_1_2_1_1_1_1_1_1_1_1_1_1_1_2_1_1_1_1_1_1_1_1_1_1_1_1_1_1_3_1_1_1_1_2_1_1_1_1_1_1_1_2_1_1_1_1_1_1_1_1_1_1_1_1_1_1_1_1_1_1_1_1_1_1_1_1__2"/>
    <protectedRange sqref="B50" name="Range2_12_5_1_1_1_2_1_1_1_1_1_1_1_1_1_1_1_2_1_1_1_1_1_1_1_1_1_1_1_1_1_1_1_1_1_1_1_1_1_1_2_1_1_1_1_1_1_1_1_1_1_1_2_1_1_1_1_2_1_1_1_1_1_1_1_1_1_1_1_2_1_1_1_1_1_1_1_1_1_1_1_1_1_1_3_1_1_1_1_2_1_1_1_1_1_1_1_2_1_1_1_1_1_1_1_1_1_1_1_1_1_1_1_1_1_1_1_1_1_1_1_1__3"/>
    <protectedRange sqref="R3:W3" name="Range1_16_1_1_1_1_1_1_2_2_2_2_2_2_2_2_2_2_2_2_2_2_2_2_2_2_2_2_2_2_2_1_2_2_2_2_2_2_2_2_2_2_3_2_2_2_2_2_2_2_2_2_2_1_1_1_1_2_2_1_1_1_1_1_1_1_1_1_1_1_1_1_1_3_1_2_1_1_1_1_1_1_2_1_1_1_1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6"/>
    <protectedRange sqref="B56" name="Range2_12_5_1_1_1_2_1_1_1_1_1_1_1_1_1_1_1_2_1_1_1_1_1_1_1_1_1_1_1_1_1_1_1_1_1_1_1_1_1_1_2_1_1_1_1_1_1_1_1_1_1_1_2_1_1_1_1_2_1_1_1_1_1_1_1_1_1_1_1_2_1_1_1_1_1_1_1_1_1_1_1_1_1_1_3_1_1_1_1_2_1_1_1_1_1_1_1_2_1_1_1_1_1_1_1_1_1_1_1_1_1_1_1_1_1_1_1_1_1_1_1_1__9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57" priority="5" operator="containsText" text="N/A">
      <formula>NOT(ISERROR(SEARCH("N/A",Z12)))</formula>
    </cfRule>
    <cfRule type="cellIs" dxfId="56" priority="17" operator="equal">
      <formula>0</formula>
    </cfRule>
  </conditionalFormatting>
  <conditionalFormatting sqref="Z12:AG35">
    <cfRule type="cellIs" dxfId="55" priority="16" operator="greaterThanOrEqual">
      <formula>1185</formula>
    </cfRule>
  </conditionalFormatting>
  <conditionalFormatting sqref="Z12:AG35">
    <cfRule type="cellIs" dxfId="54" priority="15" operator="between">
      <formula>0.1</formula>
      <formula>1184</formula>
    </cfRule>
  </conditionalFormatting>
  <conditionalFormatting sqref="Z8:Z9 AT12:AT35 AL36:AQ36 AL12:AR35">
    <cfRule type="cellIs" dxfId="53" priority="14" operator="equal">
      <formula>0</formula>
    </cfRule>
  </conditionalFormatting>
  <conditionalFormatting sqref="Z8:Z9 AT12:AT35 AL36:AQ36 AL12:AR35">
    <cfRule type="cellIs" dxfId="52" priority="13" operator="greaterThan">
      <formula>1179</formula>
    </cfRule>
  </conditionalFormatting>
  <conditionalFormatting sqref="Z8:Z9 AT12:AT35 AL36:AQ36 AL12:AR35">
    <cfRule type="cellIs" dxfId="51" priority="12" operator="greaterThan">
      <formula>99</formula>
    </cfRule>
  </conditionalFormatting>
  <conditionalFormatting sqref="Z8:Z9 AT12:AT35 AL36:AQ36 AL12:AR35">
    <cfRule type="cellIs" dxfId="50" priority="11" operator="greaterThan">
      <formula>0.99</formula>
    </cfRule>
  </conditionalFormatting>
  <conditionalFormatting sqref="AD8:AD9">
    <cfRule type="cellIs" dxfId="49" priority="10" operator="equal">
      <formula>0</formula>
    </cfRule>
  </conditionalFormatting>
  <conditionalFormatting sqref="AD8:AD9">
    <cfRule type="cellIs" dxfId="48" priority="9" operator="greaterThan">
      <formula>1179</formula>
    </cfRule>
  </conditionalFormatting>
  <conditionalFormatting sqref="AD8:AD9">
    <cfRule type="cellIs" dxfId="47" priority="8" operator="greaterThan">
      <formula>99</formula>
    </cfRule>
  </conditionalFormatting>
  <conditionalFormatting sqref="AD8:AD9">
    <cfRule type="cellIs" dxfId="46" priority="7" operator="greaterThan">
      <formula>0.99</formula>
    </cfRule>
  </conditionalFormatting>
  <conditionalFormatting sqref="AK12:AK35">
    <cfRule type="cellIs" dxfId="45" priority="6" operator="greaterThan">
      <formula>$AK$8</formula>
    </cfRule>
  </conditionalFormatting>
  <conditionalFormatting sqref="AS12:AS35">
    <cfRule type="containsText" dxfId="44" priority="1" operator="containsText" text="N/A">
      <formula>NOT(ISERROR(SEARCH("N/A",AS12)))</formula>
    </cfRule>
    <cfRule type="cellIs" dxfId="43" priority="4" operator="equal">
      <formula>0</formula>
    </cfRule>
  </conditionalFormatting>
  <conditionalFormatting sqref="AS12:AS35">
    <cfRule type="cellIs" dxfId="42" priority="3" operator="greaterThanOrEqual">
      <formula>1185</formula>
    </cfRule>
  </conditionalFormatting>
  <conditionalFormatting sqref="AS12:AS35">
    <cfRule type="cellIs" dxfId="41" priority="2" operator="between">
      <formula>0.1</formula>
      <formula>1184</formula>
    </cfRule>
  </conditionalFormatting>
  <dataValidations count="4">
    <dataValidation type="list" allowBlank="1" showInputMessage="1" showErrorMessage="1" sqref="R3:R5">
      <formula1>$BB$11:$BB$41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J12:J35">
      <formula1>$AY$11:$AY$20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BB87"/>
  <sheetViews>
    <sheetView tabSelected="1" topLeftCell="B19" zoomScaleNormal="100" workbookViewId="0">
      <selection activeCell="B35" sqref="B35"/>
    </sheetView>
  </sheetViews>
  <sheetFormatPr defaultRowHeight="15" x14ac:dyDescent="0.25"/>
  <cols>
    <col min="1" max="1" width="5.7109375" style="86" customWidth="1"/>
    <col min="2" max="2" width="10.28515625" style="86" customWidth="1"/>
    <col min="3" max="3" width="14" style="86" customWidth="1"/>
    <col min="4" max="9" width="9.140625" style="86"/>
    <col min="10" max="10" width="20.42578125" style="86" customWidth="1"/>
    <col min="11" max="12" width="9.140625" style="86"/>
    <col min="13" max="13" width="9" style="86" customWidth="1"/>
    <col min="14" max="16" width="9.140625" style="86" hidden="1" customWidth="1"/>
    <col min="17" max="18" width="9.28515625" style="86" bestFit="1" customWidth="1"/>
    <col min="19" max="20" width="9.140625" style="86" customWidth="1"/>
    <col min="21" max="21" width="11.5703125" style="86" bestFit="1" customWidth="1"/>
    <col min="22" max="22" width="10.5703125" style="86" bestFit="1" customWidth="1"/>
    <col min="23" max="24" width="9.28515625" style="86" bestFit="1" customWidth="1"/>
    <col min="25" max="25" width="9.140625" style="86"/>
    <col min="26" max="30" width="9.28515625" style="86" bestFit="1" customWidth="1"/>
    <col min="31" max="34" width="9.140625" style="86"/>
    <col min="35" max="35" width="10.5703125" style="86" bestFit="1" customWidth="1"/>
    <col min="36" max="37" width="9.28515625" style="86" bestFit="1" customWidth="1"/>
    <col min="38" max="47" width="9.140625" style="86"/>
    <col min="48" max="48" width="83.85546875" style="12" customWidth="1"/>
    <col min="49" max="50" width="9.140625" style="87"/>
    <col min="51" max="51" width="29.7109375" style="87" customWidth="1"/>
    <col min="52" max="52" width="22" style="87" customWidth="1"/>
    <col min="53" max="53" width="9.140625" style="87"/>
    <col min="54" max="54" width="38.5703125" style="87" bestFit="1" customWidth="1"/>
    <col min="55" max="16384" width="9.140625" style="86"/>
  </cols>
  <sheetData>
    <row r="2" spans="1:54" ht="21" x14ac:dyDescent="0.25">
      <c r="B2" s="2"/>
      <c r="C2" s="87"/>
      <c r="D2" s="87"/>
      <c r="E2" s="87"/>
      <c r="F2" s="3"/>
      <c r="G2" s="3"/>
      <c r="H2" s="3"/>
      <c r="I2" s="87"/>
      <c r="J2" s="4"/>
      <c r="K2" s="4"/>
      <c r="L2" s="87"/>
      <c r="M2" s="4"/>
      <c r="N2" s="4"/>
      <c r="O2" s="87"/>
      <c r="P2" s="87"/>
      <c r="Q2" s="5"/>
      <c r="R2" s="6" t="s">
        <v>0</v>
      </c>
      <c r="S2" s="6"/>
      <c r="T2" s="7"/>
      <c r="U2" s="8"/>
      <c r="V2" s="9"/>
      <c r="W2" s="9"/>
      <c r="X2" s="10"/>
      <c r="Y2" s="11"/>
      <c r="Z2" s="9"/>
      <c r="AA2" s="9"/>
      <c r="AB2" s="9"/>
      <c r="AC2" s="9"/>
      <c r="AD2" s="9"/>
      <c r="AE2" s="9"/>
      <c r="AF2" s="9"/>
      <c r="AG2" s="9"/>
      <c r="AO2" s="87"/>
      <c r="AP2" s="87"/>
      <c r="AQ2" s="87"/>
      <c r="AR2" s="87"/>
      <c r="AS2" s="87"/>
      <c r="AT2" s="87"/>
      <c r="AU2" s="87"/>
    </row>
    <row r="3" spans="1:54" ht="15.75" customHeight="1" x14ac:dyDescent="0.25">
      <c r="B3" s="13" t="s">
        <v>1</v>
      </c>
      <c r="C3" s="13"/>
      <c r="D3" s="13"/>
      <c r="E3" s="13"/>
      <c r="F3" s="87"/>
      <c r="G3" s="4"/>
      <c r="H3" s="4"/>
      <c r="I3" s="4"/>
      <c r="J3" s="87"/>
      <c r="K3" s="87"/>
      <c r="L3" s="87"/>
      <c r="M3" s="14"/>
      <c r="N3" s="15"/>
      <c r="O3" s="87"/>
      <c r="P3" s="87"/>
      <c r="Q3" s="16" t="s">
        <v>2</v>
      </c>
      <c r="R3" s="253" t="s">
        <v>160</v>
      </c>
      <c r="S3" s="254"/>
      <c r="T3" s="254"/>
      <c r="U3" s="254"/>
      <c r="V3" s="254"/>
      <c r="W3" s="255"/>
      <c r="X3" s="17"/>
      <c r="Y3" s="17"/>
      <c r="Z3" s="17"/>
      <c r="AA3" s="17"/>
      <c r="AB3" s="17"/>
      <c r="AJ3" s="87"/>
      <c r="AK3" s="87"/>
      <c r="AL3" s="87"/>
      <c r="AM3" s="87"/>
      <c r="AN3" s="12"/>
      <c r="AO3" s="87"/>
      <c r="AP3" s="87"/>
      <c r="AQ3" s="87"/>
      <c r="AR3" s="87"/>
      <c r="AS3" s="87"/>
      <c r="AT3" s="87"/>
      <c r="AU3" s="87"/>
      <c r="AV3" s="87"/>
    </row>
    <row r="4" spans="1:54" x14ac:dyDescent="0.25">
      <c r="B4" s="18" t="s">
        <v>3</v>
      </c>
      <c r="C4" s="18"/>
      <c r="D4" s="18"/>
      <c r="E4" s="18"/>
      <c r="F4" s="87"/>
      <c r="G4" s="19"/>
      <c r="H4" s="19"/>
      <c r="I4" s="87"/>
      <c r="J4" s="87"/>
      <c r="K4" s="87"/>
      <c r="L4" s="87"/>
      <c r="M4" s="87"/>
      <c r="N4" s="87"/>
      <c r="O4" s="87"/>
      <c r="P4" s="87"/>
      <c r="Q4" s="16" t="s">
        <v>4</v>
      </c>
      <c r="R4" s="253" t="s">
        <v>159</v>
      </c>
      <c r="S4" s="254"/>
      <c r="T4" s="254"/>
      <c r="U4" s="254"/>
      <c r="V4" s="254"/>
      <c r="W4" s="255"/>
      <c r="X4" s="17"/>
      <c r="Y4" s="17"/>
      <c r="Z4" s="17"/>
      <c r="AA4" s="17"/>
      <c r="AB4" s="17"/>
      <c r="AJ4" s="87"/>
      <c r="AK4" s="87"/>
      <c r="AL4" s="87"/>
      <c r="AM4" s="87"/>
      <c r="AN4" s="12"/>
      <c r="AO4" s="87"/>
      <c r="AP4" s="87"/>
      <c r="AQ4" s="87"/>
      <c r="AR4" s="87"/>
      <c r="AS4" s="87"/>
      <c r="AT4" s="87"/>
      <c r="AU4" s="87"/>
      <c r="AV4" s="87"/>
    </row>
    <row r="5" spans="1:54" x14ac:dyDescent="0.25">
      <c r="B5" s="87"/>
      <c r="C5" s="87"/>
      <c r="D5" s="87"/>
      <c r="E5" s="87"/>
      <c r="F5" s="20"/>
      <c r="G5" s="20"/>
      <c r="H5" s="20"/>
      <c r="I5" s="87"/>
      <c r="J5" s="87"/>
      <c r="K5" s="87"/>
      <c r="L5" s="87"/>
      <c r="M5" s="87"/>
      <c r="N5" s="87"/>
      <c r="O5" s="87"/>
      <c r="P5" s="87"/>
      <c r="Q5" s="16" t="s">
        <v>5</v>
      </c>
      <c r="R5" s="253" t="s">
        <v>135</v>
      </c>
      <c r="S5" s="254"/>
      <c r="T5" s="254"/>
      <c r="U5" s="254"/>
      <c r="V5" s="254"/>
      <c r="W5" s="255"/>
      <c r="X5" s="17"/>
      <c r="Y5" s="17"/>
      <c r="Z5" s="17"/>
      <c r="AA5" s="17"/>
      <c r="AB5" s="17"/>
      <c r="AJ5" s="87"/>
      <c r="AK5" s="87"/>
      <c r="AL5" s="87"/>
      <c r="AM5" s="87"/>
      <c r="AN5" s="12"/>
      <c r="AO5" s="87"/>
      <c r="AP5" s="87"/>
      <c r="AQ5" s="87"/>
      <c r="AR5" s="87"/>
      <c r="AS5" s="87"/>
      <c r="AT5" s="87"/>
      <c r="AU5" s="87"/>
      <c r="AV5" s="87"/>
    </row>
    <row r="6" spans="1:54" x14ac:dyDescent="0.25">
      <c r="B6" s="256" t="s">
        <v>6</v>
      </c>
      <c r="C6" s="257"/>
      <c r="D6" s="258" t="s">
        <v>7</v>
      </c>
      <c r="E6" s="259"/>
      <c r="F6" s="259"/>
      <c r="G6" s="259"/>
      <c r="H6" s="259"/>
      <c r="I6" s="259"/>
      <c r="J6" s="260"/>
      <c r="K6" s="87"/>
      <c r="L6" s="87"/>
      <c r="M6" s="196"/>
      <c r="N6" s="261">
        <v>41686</v>
      </c>
      <c r="O6" s="262"/>
      <c r="P6" s="21"/>
      <c r="Q6" s="21"/>
      <c r="R6" s="22"/>
      <c r="S6" s="22"/>
      <c r="T6" s="22"/>
      <c r="U6" s="22"/>
      <c r="V6" s="22"/>
      <c r="W6" s="22"/>
      <c r="X6" s="22"/>
      <c r="Y6" s="23"/>
      <c r="Z6" s="23"/>
      <c r="AA6" s="23"/>
      <c r="AB6" s="23"/>
      <c r="AC6" s="23"/>
      <c r="AD6" s="23"/>
      <c r="AE6" s="23"/>
      <c r="AF6" s="23"/>
      <c r="AG6" s="23"/>
      <c r="AL6" s="24"/>
      <c r="AO6" s="25"/>
      <c r="AP6" s="25"/>
      <c r="AQ6" s="25"/>
      <c r="AR6" s="25"/>
      <c r="AS6" s="25"/>
      <c r="AT6" s="25"/>
      <c r="AU6" s="25"/>
      <c r="AV6" s="26"/>
    </row>
    <row r="7" spans="1:54" ht="36" x14ac:dyDescent="0.25">
      <c r="B7" s="243" t="s">
        <v>8</v>
      </c>
      <c r="C7" s="244"/>
      <c r="D7" s="243" t="s">
        <v>9</v>
      </c>
      <c r="E7" s="245"/>
      <c r="F7" s="245"/>
      <c r="G7" s="245"/>
      <c r="H7" s="245"/>
      <c r="I7" s="244"/>
      <c r="J7" s="201" t="s">
        <v>10</v>
      </c>
      <c r="K7" s="99" t="s">
        <v>11</v>
      </c>
      <c r="L7" s="99" t="s">
        <v>12</v>
      </c>
      <c r="M7" s="99" t="s">
        <v>13</v>
      </c>
      <c r="N7" s="12"/>
      <c r="O7" s="12"/>
      <c r="P7" s="12"/>
      <c r="Q7" s="201" t="s">
        <v>14</v>
      </c>
      <c r="R7" s="243" t="s">
        <v>15</v>
      </c>
      <c r="S7" s="245"/>
      <c r="T7" s="245"/>
      <c r="U7" s="245"/>
      <c r="V7" s="244"/>
      <c r="W7" s="243" t="s">
        <v>16</v>
      </c>
      <c r="X7" s="244"/>
      <c r="Y7" s="99" t="s">
        <v>17</v>
      </c>
      <c r="Z7" s="243" t="s">
        <v>18</v>
      </c>
      <c r="AA7" s="244"/>
      <c r="AB7" s="243" t="s">
        <v>19</v>
      </c>
      <c r="AC7" s="244"/>
      <c r="AD7" s="243" t="s">
        <v>20</v>
      </c>
      <c r="AE7" s="244"/>
      <c r="AF7" s="243" t="s">
        <v>21</v>
      </c>
      <c r="AG7" s="244"/>
      <c r="AH7" s="99" t="s">
        <v>22</v>
      </c>
      <c r="AI7" s="99" t="s">
        <v>23</v>
      </c>
      <c r="AJ7" s="99" t="s">
        <v>24</v>
      </c>
      <c r="AK7" s="99" t="s">
        <v>25</v>
      </c>
      <c r="AL7" s="243" t="s">
        <v>26</v>
      </c>
      <c r="AM7" s="245"/>
      <c r="AN7" s="245"/>
      <c r="AO7" s="245"/>
      <c r="AP7" s="245"/>
      <c r="AQ7" s="244"/>
      <c r="AR7" s="243" t="s">
        <v>27</v>
      </c>
      <c r="AS7" s="245"/>
      <c r="AT7" s="244"/>
      <c r="AU7" s="99" t="s">
        <v>28</v>
      </c>
      <c r="AV7" s="27"/>
      <c r="AW7" s="12"/>
      <c r="AX7" s="12"/>
      <c r="AY7" s="12"/>
      <c r="AZ7" s="12"/>
      <c r="BA7" s="12"/>
      <c r="BB7" s="12"/>
    </row>
    <row r="8" spans="1:54" x14ac:dyDescent="0.25">
      <c r="B8" s="246">
        <v>43280</v>
      </c>
      <c r="C8" s="247"/>
      <c r="D8" s="248" t="s">
        <v>29</v>
      </c>
      <c r="E8" s="249"/>
      <c r="F8" s="249"/>
      <c r="G8" s="249"/>
      <c r="H8" s="249"/>
      <c r="I8" s="250"/>
      <c r="J8" s="28"/>
      <c r="K8" s="248" t="s">
        <v>29</v>
      </c>
      <c r="L8" s="249"/>
      <c r="M8" s="250"/>
      <c r="N8" s="29"/>
      <c r="O8" s="29"/>
      <c r="P8" s="29"/>
      <c r="Q8" s="28" t="s">
        <v>30</v>
      </c>
      <c r="R8" s="28" t="s">
        <v>30</v>
      </c>
      <c r="S8" s="28" t="s">
        <v>31</v>
      </c>
      <c r="T8" s="28" t="s">
        <v>31</v>
      </c>
      <c r="U8" s="28" t="s">
        <v>30</v>
      </c>
      <c r="V8" s="28" t="s">
        <v>32</v>
      </c>
      <c r="W8" s="248" t="s">
        <v>33</v>
      </c>
      <c r="X8" s="250"/>
      <c r="Y8" s="30" t="s">
        <v>34</v>
      </c>
      <c r="Z8" s="232">
        <v>0</v>
      </c>
      <c r="AA8" s="233"/>
      <c r="AB8" s="251" t="s">
        <v>35</v>
      </c>
      <c r="AC8" s="252"/>
      <c r="AD8" s="232">
        <v>1185</v>
      </c>
      <c r="AE8" s="233"/>
      <c r="AF8" s="234">
        <v>800</v>
      </c>
      <c r="AG8" s="235"/>
      <c r="AH8" s="28"/>
      <c r="AI8" s="30">
        <f>AI35-AI11</f>
        <v>27439</v>
      </c>
      <c r="AJ8" s="31"/>
      <c r="AK8" s="31"/>
      <c r="AL8" s="28" t="s">
        <v>36</v>
      </c>
      <c r="AM8" s="28" t="s">
        <v>36</v>
      </c>
      <c r="AN8" s="28" t="s">
        <v>36</v>
      </c>
      <c r="AO8" s="28" t="s">
        <v>36</v>
      </c>
      <c r="AP8" s="28"/>
      <c r="AQ8" s="28" t="s">
        <v>36</v>
      </c>
      <c r="AR8" s="28" t="s">
        <v>36</v>
      </c>
      <c r="AS8" s="28" t="s">
        <v>31</v>
      </c>
      <c r="AT8" s="28" t="s">
        <v>31</v>
      </c>
      <c r="AU8" s="28" t="s">
        <v>37</v>
      </c>
      <c r="AV8" s="27"/>
      <c r="AY8" s="32" t="s">
        <v>38</v>
      </c>
    </row>
    <row r="9" spans="1:54" x14ac:dyDescent="0.25">
      <c r="B9" s="202"/>
      <c r="C9" s="203"/>
      <c r="D9" s="204"/>
      <c r="E9" s="205"/>
      <c r="F9" s="205"/>
      <c r="G9" s="205"/>
      <c r="H9" s="205"/>
      <c r="I9" s="206"/>
      <c r="J9" s="121"/>
      <c r="K9" s="204"/>
      <c r="L9" s="205"/>
      <c r="M9" s="206"/>
      <c r="N9" s="29"/>
      <c r="O9" s="29"/>
      <c r="P9" s="29"/>
      <c r="Q9" s="121"/>
      <c r="R9" s="121"/>
      <c r="S9" s="121"/>
      <c r="T9" s="122"/>
      <c r="U9" s="123"/>
      <c r="V9" s="124"/>
      <c r="W9" s="204"/>
      <c r="X9" s="206"/>
      <c r="Y9" s="30"/>
      <c r="Z9" s="199"/>
      <c r="AA9" s="125"/>
      <c r="AB9" s="126"/>
      <c r="AC9" s="126"/>
      <c r="AD9" s="125"/>
      <c r="AE9" s="125"/>
      <c r="AF9" s="127"/>
      <c r="AG9" s="200"/>
      <c r="AH9" s="28"/>
      <c r="AI9" s="30"/>
      <c r="AJ9" s="31"/>
      <c r="AK9" s="128"/>
      <c r="AL9" s="28"/>
      <c r="AM9" s="28"/>
      <c r="AN9" s="28"/>
      <c r="AO9" s="28"/>
      <c r="AP9" s="28"/>
      <c r="AQ9" s="28"/>
      <c r="AR9" s="28"/>
      <c r="AS9" s="28"/>
      <c r="AT9" s="121"/>
      <c r="AU9" s="28"/>
      <c r="AV9" s="27"/>
      <c r="AY9" s="32"/>
    </row>
    <row r="10" spans="1:54" ht="60" x14ac:dyDescent="0.25">
      <c r="B10" s="236" t="s">
        <v>39</v>
      </c>
      <c r="C10" s="237"/>
      <c r="D10" s="236" t="s">
        <v>40</v>
      </c>
      <c r="E10" s="238"/>
      <c r="F10" s="237"/>
      <c r="G10" s="236" t="s">
        <v>41</v>
      </c>
      <c r="H10" s="238"/>
      <c r="I10" s="237"/>
      <c r="J10" s="239" t="s">
        <v>42</v>
      </c>
      <c r="K10" s="236" t="s">
        <v>43</v>
      </c>
      <c r="L10" s="238"/>
      <c r="M10" s="237"/>
      <c r="N10" s="99" t="s">
        <v>44</v>
      </c>
      <c r="O10" s="241" t="s">
        <v>45</v>
      </c>
      <c r="P10" s="33" t="s">
        <v>46</v>
      </c>
      <c r="Q10" s="230" t="s">
        <v>47</v>
      </c>
      <c r="R10" s="230" t="s">
        <v>48</v>
      </c>
      <c r="S10" s="34" t="s">
        <v>49</v>
      </c>
      <c r="T10" s="218" t="s">
        <v>50</v>
      </c>
      <c r="U10" s="219"/>
      <c r="V10" s="220"/>
      <c r="W10" s="197" t="s">
        <v>51</v>
      </c>
      <c r="X10" s="197" t="s">
        <v>52</v>
      </c>
      <c r="Y10" s="224" t="s">
        <v>53</v>
      </c>
      <c r="Z10" s="225" t="s">
        <v>54</v>
      </c>
      <c r="AA10" s="226"/>
      <c r="AB10" s="226"/>
      <c r="AC10" s="226"/>
      <c r="AD10" s="226"/>
      <c r="AE10" s="226"/>
      <c r="AF10" s="226"/>
      <c r="AG10" s="227"/>
      <c r="AH10" s="195" t="s">
        <v>55</v>
      </c>
      <c r="AI10" s="195" t="s">
        <v>56</v>
      </c>
      <c r="AJ10" s="213" t="s">
        <v>57</v>
      </c>
      <c r="AK10" s="228" t="s">
        <v>58</v>
      </c>
      <c r="AL10" s="197" t="s">
        <v>59</v>
      </c>
      <c r="AM10" s="197" t="s">
        <v>60</v>
      </c>
      <c r="AN10" s="197" t="s">
        <v>61</v>
      </c>
      <c r="AO10" s="197" t="s">
        <v>62</v>
      </c>
      <c r="AP10" s="197" t="s">
        <v>63</v>
      </c>
      <c r="AQ10" s="197" t="s">
        <v>125</v>
      </c>
      <c r="AR10" s="197" t="s">
        <v>64</v>
      </c>
      <c r="AS10" s="197" t="s">
        <v>65</v>
      </c>
      <c r="AT10" s="230" t="s">
        <v>66</v>
      </c>
      <c r="AU10" s="197" t="s">
        <v>67</v>
      </c>
      <c r="AV10" s="213" t="s">
        <v>68</v>
      </c>
      <c r="AY10" s="35" t="s">
        <v>69</v>
      </c>
      <c r="AZ10" s="35" t="s">
        <v>70</v>
      </c>
      <c r="BB10" s="36" t="s">
        <v>71</v>
      </c>
    </row>
    <row r="11" spans="1:54" ht="24" x14ac:dyDescent="0.25">
      <c r="B11" s="197" t="s">
        <v>72</v>
      </c>
      <c r="C11" s="197" t="s">
        <v>73</v>
      </c>
      <c r="D11" s="197" t="s">
        <v>74</v>
      </c>
      <c r="E11" s="197" t="s">
        <v>75</v>
      </c>
      <c r="F11" s="197" t="s">
        <v>128</v>
      </c>
      <c r="G11" s="197" t="s">
        <v>74</v>
      </c>
      <c r="H11" s="197" t="s">
        <v>75</v>
      </c>
      <c r="I11" s="197" t="s">
        <v>128</v>
      </c>
      <c r="J11" s="240"/>
      <c r="K11" s="197" t="s">
        <v>75</v>
      </c>
      <c r="L11" s="197" t="s">
        <v>75</v>
      </c>
      <c r="M11" s="197" t="s">
        <v>75</v>
      </c>
      <c r="N11" s="28" t="s">
        <v>29</v>
      </c>
      <c r="O11" s="242"/>
      <c r="P11" s="28" t="s">
        <v>29</v>
      </c>
      <c r="Q11" s="231"/>
      <c r="R11" s="231"/>
      <c r="S11" s="1">
        <f>'JUN 29'!S35</f>
        <v>99841390</v>
      </c>
      <c r="T11" s="221"/>
      <c r="U11" s="222"/>
      <c r="V11" s="223"/>
      <c r="W11" s="197" t="s">
        <v>75</v>
      </c>
      <c r="X11" s="197" t="s">
        <v>75</v>
      </c>
      <c r="Y11" s="224"/>
      <c r="Z11" s="37" t="s">
        <v>76</v>
      </c>
      <c r="AA11" s="37" t="s">
        <v>77</v>
      </c>
      <c r="AB11" s="37" t="s">
        <v>78</v>
      </c>
      <c r="AC11" s="37" t="s">
        <v>79</v>
      </c>
      <c r="AD11" s="37" t="s">
        <v>80</v>
      </c>
      <c r="AE11" s="37" t="s">
        <v>81</v>
      </c>
      <c r="AF11" s="37" t="s">
        <v>82</v>
      </c>
      <c r="AG11" s="37" t="s">
        <v>83</v>
      </c>
      <c r="AH11" s="38"/>
      <c r="AI11" s="1">
        <f>'JUN 29'!AI35</f>
        <v>17004702</v>
      </c>
      <c r="AJ11" s="213"/>
      <c r="AK11" s="229"/>
      <c r="AL11" s="197" t="s">
        <v>84</v>
      </c>
      <c r="AM11" s="197" t="s">
        <v>84</v>
      </c>
      <c r="AN11" s="197" t="s">
        <v>84</v>
      </c>
      <c r="AO11" s="197" t="s">
        <v>84</v>
      </c>
      <c r="AP11" s="197" t="s">
        <v>84</v>
      </c>
      <c r="AQ11" s="197" t="s">
        <v>84</v>
      </c>
      <c r="AR11" s="197" t="s">
        <v>84</v>
      </c>
      <c r="AS11" s="1"/>
      <c r="AT11" s="231"/>
      <c r="AU11" s="198" t="s">
        <v>85</v>
      </c>
      <c r="AV11" s="213"/>
      <c r="AY11" s="39" t="s">
        <v>86</v>
      </c>
      <c r="AZ11" s="39" t="s">
        <v>87</v>
      </c>
      <c r="BB11" s="136" t="s">
        <v>144</v>
      </c>
    </row>
    <row r="12" spans="1:54" x14ac:dyDescent="0.25">
      <c r="B12" s="40">
        <v>2</v>
      </c>
      <c r="C12" s="40">
        <v>4.1666666666666664E-2</v>
      </c>
      <c r="D12" s="152" t="s">
        <v>165</v>
      </c>
      <c r="E12" s="150" t="e">
        <f>D12/1.42</f>
        <v>#VALUE!</v>
      </c>
      <c r="F12" s="150">
        <v>2</v>
      </c>
      <c r="G12" s="118">
        <v>69</v>
      </c>
      <c r="H12" s="150">
        <f t="shared" ref="H12:H35" si="0">G12/1.42</f>
        <v>48.591549295774648</v>
      </c>
      <c r="I12" s="150">
        <v>67</v>
      </c>
      <c r="J12" s="41" t="s">
        <v>88</v>
      </c>
      <c r="K12" s="41">
        <f>L12-(2/1.42)</f>
        <v>43.661971830985919</v>
      </c>
      <c r="L12" s="42">
        <f>(G12-5)/1.42</f>
        <v>45.070422535211272</v>
      </c>
      <c r="M12" s="41">
        <f>L12+(6/1.42)</f>
        <v>49.295774647887328</v>
      </c>
      <c r="N12" s="43">
        <v>14</v>
      </c>
      <c r="O12" s="44" t="s">
        <v>89</v>
      </c>
      <c r="P12" s="44">
        <v>11.4</v>
      </c>
      <c r="Q12" s="153" t="s">
        <v>165</v>
      </c>
      <c r="R12" s="153"/>
      <c r="S12" s="153">
        <v>99845305</v>
      </c>
      <c r="T12" s="45">
        <f>IF(ISBLANK(S12),"-",S12-S11)</f>
        <v>3915</v>
      </c>
      <c r="U12" s="46">
        <f>T12*24/1000</f>
        <v>93.96</v>
      </c>
      <c r="V12" s="46">
        <f>T12/1000</f>
        <v>3.915</v>
      </c>
      <c r="W12" s="96">
        <v>5.8</v>
      </c>
      <c r="X12" s="96">
        <f t="shared" ref="X12:X35" si="1">W12</f>
        <v>5.8</v>
      </c>
      <c r="Y12" s="97" t="s">
        <v>140</v>
      </c>
      <c r="Z12" s="154">
        <v>0</v>
      </c>
      <c r="AA12" s="154">
        <v>0</v>
      </c>
      <c r="AB12" s="154">
        <v>0</v>
      </c>
      <c r="AC12" s="154">
        <v>1185</v>
      </c>
      <c r="AD12" s="154">
        <v>1187</v>
      </c>
      <c r="AE12" s="154">
        <v>1185</v>
      </c>
      <c r="AF12" s="47" t="s">
        <v>90</v>
      </c>
      <c r="AG12" s="47" t="s">
        <v>90</v>
      </c>
      <c r="AH12" s="98" t="s">
        <v>90</v>
      </c>
      <c r="AI12" s="103">
        <v>17005790</v>
      </c>
      <c r="AJ12" s="45">
        <f>IF(ISBLANK(AI12),"-",AI12-AI11)</f>
        <v>1088</v>
      </c>
      <c r="AK12" s="48">
        <f>AJ12/V12</f>
        <v>277.90549169859514</v>
      </c>
      <c r="AL12" s="151">
        <v>0</v>
      </c>
      <c r="AM12" s="151">
        <v>0</v>
      </c>
      <c r="AN12" s="151">
        <v>0</v>
      </c>
      <c r="AO12" s="151">
        <v>1</v>
      </c>
      <c r="AP12" s="151">
        <v>1</v>
      </c>
      <c r="AQ12" s="151">
        <v>1</v>
      </c>
      <c r="AR12" s="151">
        <v>0.8</v>
      </c>
      <c r="AS12" s="154"/>
      <c r="AT12" s="154">
        <f>AS12-AS11</f>
        <v>0</v>
      </c>
      <c r="AU12" s="49"/>
      <c r="AV12" s="50" t="s">
        <v>126</v>
      </c>
      <c r="AY12" s="39" t="s">
        <v>88</v>
      </c>
      <c r="AZ12" s="39" t="s">
        <v>91</v>
      </c>
      <c r="BB12" s="74" t="s">
        <v>136</v>
      </c>
    </row>
    <row r="13" spans="1:54" x14ac:dyDescent="0.25">
      <c r="B13" s="40">
        <v>2.0416666666666701</v>
      </c>
      <c r="C13" s="40">
        <v>8.3333333333333329E-2</v>
      </c>
      <c r="D13" s="152" t="s">
        <v>165</v>
      </c>
      <c r="E13" s="150" t="e">
        <f t="shared" ref="E13:E35" si="2">D13/1.42</f>
        <v>#VALUE!</v>
      </c>
      <c r="F13" s="150">
        <v>3</v>
      </c>
      <c r="G13" s="118">
        <v>71</v>
      </c>
      <c r="H13" s="150">
        <f t="shared" si="0"/>
        <v>50</v>
      </c>
      <c r="I13" s="150">
        <v>69</v>
      </c>
      <c r="J13" s="41" t="s">
        <v>88</v>
      </c>
      <c r="K13" s="41">
        <f t="shared" ref="K13:K35" si="3">L13-(2/1.42)</f>
        <v>45.070422535211272</v>
      </c>
      <c r="L13" s="42">
        <f>(G13-5)/1.42</f>
        <v>46.478873239436624</v>
      </c>
      <c r="M13" s="41">
        <f>L13+(6/1.42)</f>
        <v>50.70422535211268</v>
      </c>
      <c r="N13" s="43">
        <v>14</v>
      </c>
      <c r="O13" s="44" t="s">
        <v>89</v>
      </c>
      <c r="P13" s="44">
        <v>11.2</v>
      </c>
      <c r="Q13" s="153" t="s">
        <v>165</v>
      </c>
      <c r="R13" s="153"/>
      <c r="S13" s="153">
        <v>99849134</v>
      </c>
      <c r="T13" s="45">
        <f t="shared" ref="T13:T35" si="4">IF(ISBLANK(S13),"-",S13-S12)</f>
        <v>3829</v>
      </c>
      <c r="U13" s="46">
        <f t="shared" ref="U13:U36" si="5">T13*24/1000</f>
        <v>91.896000000000001</v>
      </c>
      <c r="V13" s="46">
        <f t="shared" ref="V13:V36" si="6">T13/1000</f>
        <v>3.8290000000000002</v>
      </c>
      <c r="W13" s="96">
        <v>7.3</v>
      </c>
      <c r="X13" s="96">
        <f t="shared" si="1"/>
        <v>7.3</v>
      </c>
      <c r="Y13" s="97" t="s">
        <v>140</v>
      </c>
      <c r="Z13" s="154">
        <v>0</v>
      </c>
      <c r="AA13" s="154">
        <v>0</v>
      </c>
      <c r="AB13" s="154">
        <v>0</v>
      </c>
      <c r="AC13" s="154">
        <v>1185</v>
      </c>
      <c r="AD13" s="154">
        <v>1187</v>
      </c>
      <c r="AE13" s="154">
        <v>1185</v>
      </c>
      <c r="AF13" s="47" t="s">
        <v>90</v>
      </c>
      <c r="AG13" s="47" t="s">
        <v>90</v>
      </c>
      <c r="AH13" s="98" t="s">
        <v>90</v>
      </c>
      <c r="AI13" s="103">
        <v>17006841</v>
      </c>
      <c r="AJ13" s="45">
        <f t="shared" ref="AJ13:AJ35" si="7">IF(ISBLANK(AI13),"-",AI13-AI12)</f>
        <v>1051</v>
      </c>
      <c r="AK13" s="48">
        <f>AJ13/V13</f>
        <v>274.48419952990338</v>
      </c>
      <c r="AL13" s="151">
        <v>0</v>
      </c>
      <c r="AM13" s="151">
        <v>0</v>
      </c>
      <c r="AN13" s="151">
        <v>0</v>
      </c>
      <c r="AO13" s="151">
        <v>1</v>
      </c>
      <c r="AP13" s="151">
        <v>1</v>
      </c>
      <c r="AQ13" s="151">
        <v>1</v>
      </c>
      <c r="AR13" s="151">
        <v>0.8</v>
      </c>
      <c r="AS13" s="154"/>
      <c r="AT13" s="154">
        <f t="shared" ref="AT13:AT34" si="8">AS13-AS12</f>
        <v>0</v>
      </c>
      <c r="AU13" s="119">
        <v>0.88</v>
      </c>
      <c r="AV13" s="50" t="s">
        <v>126</v>
      </c>
      <c r="AY13" s="39" t="s">
        <v>92</v>
      </c>
      <c r="AZ13" s="39" t="s">
        <v>93</v>
      </c>
      <c r="BB13" s="74" t="s">
        <v>142</v>
      </c>
    </row>
    <row r="14" spans="1:54" x14ac:dyDescent="0.25">
      <c r="B14" s="40">
        <v>2.0833333333333299</v>
      </c>
      <c r="C14" s="40">
        <v>0.125</v>
      </c>
      <c r="D14" s="152" t="s">
        <v>165</v>
      </c>
      <c r="E14" s="150" t="e">
        <f t="shared" si="2"/>
        <v>#VALUE!</v>
      </c>
      <c r="F14" s="150">
        <v>4</v>
      </c>
      <c r="G14" s="118">
        <v>73</v>
      </c>
      <c r="H14" s="150">
        <f t="shared" si="0"/>
        <v>51.408450704225352</v>
      </c>
      <c r="I14" s="150">
        <v>70</v>
      </c>
      <c r="J14" s="41" t="s">
        <v>88</v>
      </c>
      <c r="K14" s="41">
        <f t="shared" si="3"/>
        <v>46.478873239436624</v>
      </c>
      <c r="L14" s="42">
        <f>(G14-5)/1.42</f>
        <v>47.887323943661976</v>
      </c>
      <c r="M14" s="41">
        <f>L14+(6/1.42)</f>
        <v>52.112676056338032</v>
      </c>
      <c r="N14" s="43">
        <v>14</v>
      </c>
      <c r="O14" s="44" t="s">
        <v>89</v>
      </c>
      <c r="P14" s="44">
        <v>11.2</v>
      </c>
      <c r="Q14" s="153" t="s">
        <v>165</v>
      </c>
      <c r="R14" s="153"/>
      <c r="S14" s="153">
        <v>99852780</v>
      </c>
      <c r="T14" s="45">
        <f>IF(ISBLANK(S14),"-",S14-S13)</f>
        <v>3646</v>
      </c>
      <c r="U14" s="46">
        <f t="shared" si="5"/>
        <v>87.504000000000005</v>
      </c>
      <c r="V14" s="46">
        <f t="shared" si="6"/>
        <v>3.6459999999999999</v>
      </c>
      <c r="W14" s="96">
        <v>8.3000000000000007</v>
      </c>
      <c r="X14" s="96">
        <f t="shared" si="1"/>
        <v>8.3000000000000007</v>
      </c>
      <c r="Y14" s="97" t="s">
        <v>140</v>
      </c>
      <c r="Z14" s="154">
        <v>0</v>
      </c>
      <c r="AA14" s="154">
        <v>0</v>
      </c>
      <c r="AB14" s="154">
        <v>0</v>
      </c>
      <c r="AC14" s="154">
        <v>1185</v>
      </c>
      <c r="AD14" s="154">
        <v>1187</v>
      </c>
      <c r="AE14" s="154">
        <v>1185</v>
      </c>
      <c r="AF14" s="47" t="s">
        <v>90</v>
      </c>
      <c r="AG14" s="47" t="s">
        <v>90</v>
      </c>
      <c r="AH14" s="98" t="s">
        <v>90</v>
      </c>
      <c r="AI14" s="103">
        <v>17008003</v>
      </c>
      <c r="AJ14" s="45">
        <f t="shared" si="7"/>
        <v>1162</v>
      </c>
      <c r="AK14" s="48">
        <f t="shared" ref="AK14:AK35" si="9">AJ14/V14</f>
        <v>318.70543060888645</v>
      </c>
      <c r="AL14" s="151">
        <v>0</v>
      </c>
      <c r="AM14" s="151">
        <v>0</v>
      </c>
      <c r="AN14" s="151">
        <v>0</v>
      </c>
      <c r="AO14" s="151">
        <v>1</v>
      </c>
      <c r="AP14" s="151">
        <v>1</v>
      </c>
      <c r="AQ14" s="151">
        <v>1</v>
      </c>
      <c r="AR14" s="151">
        <v>0.8</v>
      </c>
      <c r="AS14" s="154"/>
      <c r="AT14" s="154">
        <f t="shared" si="8"/>
        <v>0</v>
      </c>
      <c r="AU14" s="49"/>
      <c r="AV14" s="50" t="s">
        <v>126</v>
      </c>
      <c r="AY14" s="39" t="s">
        <v>94</v>
      </c>
      <c r="AZ14" s="39" t="s">
        <v>95</v>
      </c>
      <c r="BB14" s="74" t="s">
        <v>133</v>
      </c>
    </row>
    <row r="15" spans="1:54" x14ac:dyDescent="0.25">
      <c r="A15" s="86" t="s">
        <v>122</v>
      </c>
      <c r="B15" s="40">
        <v>2.125</v>
      </c>
      <c r="C15" s="40">
        <v>0.16666666666666699</v>
      </c>
      <c r="D15" s="152" t="s">
        <v>165</v>
      </c>
      <c r="E15" s="150" t="e">
        <f t="shared" si="2"/>
        <v>#VALUE!</v>
      </c>
      <c r="F15" s="150">
        <v>6</v>
      </c>
      <c r="G15" s="118">
        <v>81</v>
      </c>
      <c r="H15" s="150">
        <f t="shared" si="0"/>
        <v>57.04225352112676</v>
      </c>
      <c r="I15" s="150">
        <v>78</v>
      </c>
      <c r="J15" s="41" t="s">
        <v>88</v>
      </c>
      <c r="K15" s="41">
        <f t="shared" si="3"/>
        <v>52.112676056338032</v>
      </c>
      <c r="L15" s="42">
        <f>(G15-5)/1.42</f>
        <v>53.521126760563384</v>
      </c>
      <c r="M15" s="41">
        <f>L15+(6/1.42)</f>
        <v>57.74647887323944</v>
      </c>
      <c r="N15" s="43">
        <v>14</v>
      </c>
      <c r="O15" s="44" t="s">
        <v>89</v>
      </c>
      <c r="P15" s="44">
        <v>12.8</v>
      </c>
      <c r="Q15" s="153" t="s">
        <v>165</v>
      </c>
      <c r="R15" s="153"/>
      <c r="S15" s="153">
        <v>99856779</v>
      </c>
      <c r="T15" s="45">
        <f t="shared" si="4"/>
        <v>3999</v>
      </c>
      <c r="U15" s="46">
        <f t="shared" si="5"/>
        <v>95.975999999999999</v>
      </c>
      <c r="V15" s="46">
        <f t="shared" si="6"/>
        <v>3.9990000000000001</v>
      </c>
      <c r="W15" s="96">
        <v>9.5</v>
      </c>
      <c r="X15" s="96">
        <f t="shared" si="1"/>
        <v>9.5</v>
      </c>
      <c r="Y15" s="97" t="s">
        <v>140</v>
      </c>
      <c r="Z15" s="154">
        <v>0</v>
      </c>
      <c r="AA15" s="154">
        <v>0</v>
      </c>
      <c r="AB15" s="154">
        <v>1167</v>
      </c>
      <c r="AC15" s="154">
        <v>1185</v>
      </c>
      <c r="AD15" s="154">
        <v>0</v>
      </c>
      <c r="AE15" s="154">
        <v>1185</v>
      </c>
      <c r="AF15" s="47" t="s">
        <v>90</v>
      </c>
      <c r="AG15" s="47" t="s">
        <v>90</v>
      </c>
      <c r="AH15" s="98" t="s">
        <v>90</v>
      </c>
      <c r="AI15" s="103">
        <v>17009118</v>
      </c>
      <c r="AJ15" s="45">
        <f t="shared" si="7"/>
        <v>1115</v>
      </c>
      <c r="AK15" s="48">
        <f t="shared" si="9"/>
        <v>278.81970492623157</v>
      </c>
      <c r="AL15" s="151">
        <v>0</v>
      </c>
      <c r="AM15" s="151">
        <v>0</v>
      </c>
      <c r="AN15" s="151">
        <v>1</v>
      </c>
      <c r="AO15" s="151">
        <v>1</v>
      </c>
      <c r="AP15" s="151">
        <v>0</v>
      </c>
      <c r="AQ15" s="151">
        <v>1</v>
      </c>
      <c r="AR15" s="151">
        <v>0.8</v>
      </c>
      <c r="AS15" s="154"/>
      <c r="AT15" s="154">
        <f>AS15-AS14</f>
        <v>0</v>
      </c>
      <c r="AU15" s="49"/>
      <c r="AV15" s="50" t="s">
        <v>126</v>
      </c>
      <c r="AW15" s="51"/>
      <c r="AY15" s="39" t="s">
        <v>96</v>
      </c>
      <c r="AZ15" s="39" t="s">
        <v>97</v>
      </c>
      <c r="BB15" s="74" t="s">
        <v>139</v>
      </c>
    </row>
    <row r="16" spans="1:54" x14ac:dyDescent="0.25">
      <c r="B16" s="40">
        <v>2.1666666666666701</v>
      </c>
      <c r="C16" s="40">
        <v>0.20833333333333301</v>
      </c>
      <c r="D16" s="152" t="s">
        <v>165</v>
      </c>
      <c r="E16" s="150" t="e">
        <f t="shared" si="2"/>
        <v>#VALUE!</v>
      </c>
      <c r="F16" s="150">
        <v>7</v>
      </c>
      <c r="G16" s="118">
        <v>81</v>
      </c>
      <c r="H16" s="150">
        <f t="shared" si="0"/>
        <v>57.04225352112676</v>
      </c>
      <c r="I16" s="150">
        <v>79</v>
      </c>
      <c r="J16" s="41" t="s">
        <v>88</v>
      </c>
      <c r="K16" s="41">
        <f t="shared" si="3"/>
        <v>52.112676056338032</v>
      </c>
      <c r="L16" s="42">
        <f>(G16-5)/1.42</f>
        <v>53.521126760563384</v>
      </c>
      <c r="M16" s="41">
        <f>L16+(6/1.42)</f>
        <v>57.74647887323944</v>
      </c>
      <c r="N16" s="43">
        <v>18</v>
      </c>
      <c r="O16" s="44" t="s">
        <v>89</v>
      </c>
      <c r="P16" s="44">
        <v>13.1</v>
      </c>
      <c r="Q16" s="153" t="s">
        <v>165</v>
      </c>
      <c r="R16" s="153"/>
      <c r="S16" s="153">
        <v>99861052</v>
      </c>
      <c r="T16" s="45">
        <f t="shared" si="4"/>
        <v>4273</v>
      </c>
      <c r="U16" s="46">
        <f t="shared" si="5"/>
        <v>102.55200000000001</v>
      </c>
      <c r="V16" s="46">
        <f t="shared" si="6"/>
        <v>4.2729999999999997</v>
      </c>
      <c r="W16" s="96">
        <v>9.5</v>
      </c>
      <c r="X16" s="96">
        <f t="shared" si="1"/>
        <v>9.5</v>
      </c>
      <c r="Y16" s="97" t="s">
        <v>140</v>
      </c>
      <c r="Z16" s="154">
        <v>0</v>
      </c>
      <c r="AA16" s="154">
        <v>0</v>
      </c>
      <c r="AB16" s="154">
        <v>1187</v>
      </c>
      <c r="AC16" s="154">
        <v>1185</v>
      </c>
      <c r="AD16" s="154">
        <v>0</v>
      </c>
      <c r="AE16" s="154">
        <v>1185</v>
      </c>
      <c r="AF16" s="47" t="s">
        <v>90</v>
      </c>
      <c r="AG16" s="47" t="s">
        <v>90</v>
      </c>
      <c r="AH16" s="98" t="s">
        <v>90</v>
      </c>
      <c r="AI16" s="103">
        <v>17010124</v>
      </c>
      <c r="AJ16" s="45">
        <f t="shared" si="7"/>
        <v>1006</v>
      </c>
      <c r="AK16" s="48">
        <f t="shared" si="9"/>
        <v>235.43178095015213</v>
      </c>
      <c r="AL16" s="151">
        <v>0</v>
      </c>
      <c r="AM16" s="151">
        <v>0</v>
      </c>
      <c r="AN16" s="151">
        <v>1</v>
      </c>
      <c r="AO16" s="151">
        <v>1</v>
      </c>
      <c r="AP16" s="151">
        <v>0</v>
      </c>
      <c r="AQ16" s="151">
        <v>1</v>
      </c>
      <c r="AR16" s="151">
        <v>0</v>
      </c>
      <c r="AS16" s="154"/>
      <c r="AT16" s="154">
        <f t="shared" si="8"/>
        <v>0</v>
      </c>
      <c r="AU16" s="49"/>
      <c r="AV16" s="50" t="s">
        <v>126</v>
      </c>
      <c r="AY16" s="39" t="s">
        <v>98</v>
      </c>
      <c r="AZ16" s="39" t="s">
        <v>99</v>
      </c>
      <c r="BB16" s="74" t="s">
        <v>145</v>
      </c>
    </row>
    <row r="17" spans="1:54" x14ac:dyDescent="0.25">
      <c r="B17" s="40">
        <v>2.2083333333333299</v>
      </c>
      <c r="C17" s="40">
        <v>0.25</v>
      </c>
      <c r="D17" s="152" t="s">
        <v>165</v>
      </c>
      <c r="E17" s="150" t="e">
        <f t="shared" si="2"/>
        <v>#VALUE!</v>
      </c>
      <c r="F17" s="150">
        <v>8</v>
      </c>
      <c r="G17" s="118">
        <v>79</v>
      </c>
      <c r="H17" s="150">
        <f t="shared" si="0"/>
        <v>55.633802816901408</v>
      </c>
      <c r="I17" s="150">
        <v>79</v>
      </c>
      <c r="J17" s="41" t="s">
        <v>88</v>
      </c>
      <c r="K17" s="41">
        <f t="shared" si="3"/>
        <v>54.225352112676056</v>
      </c>
      <c r="L17" s="42">
        <f t="shared" ref="L17:L26" si="10">G17/1.42</f>
        <v>55.633802816901408</v>
      </c>
      <c r="M17" s="41">
        <f>L17+1.42</f>
        <v>57.05380281690141</v>
      </c>
      <c r="N17" s="43">
        <v>19</v>
      </c>
      <c r="O17" s="44" t="s">
        <v>100</v>
      </c>
      <c r="P17" s="44">
        <v>13.1</v>
      </c>
      <c r="Q17" s="153" t="s">
        <v>165</v>
      </c>
      <c r="R17" s="153"/>
      <c r="S17" s="153">
        <v>99866004</v>
      </c>
      <c r="T17" s="45">
        <f t="shared" si="4"/>
        <v>4952</v>
      </c>
      <c r="U17" s="46">
        <f t="shared" si="5"/>
        <v>118.848</v>
      </c>
      <c r="V17" s="46">
        <f t="shared" si="6"/>
        <v>4.952</v>
      </c>
      <c r="W17" s="96">
        <v>9.5</v>
      </c>
      <c r="X17" s="96">
        <f t="shared" si="1"/>
        <v>9.5</v>
      </c>
      <c r="Y17" s="97" t="s">
        <v>140</v>
      </c>
      <c r="Z17" s="154">
        <v>0</v>
      </c>
      <c r="AA17" s="154">
        <v>0</v>
      </c>
      <c r="AB17" s="154">
        <v>1187</v>
      </c>
      <c r="AC17" s="154">
        <v>1185</v>
      </c>
      <c r="AD17" s="154">
        <v>0</v>
      </c>
      <c r="AE17" s="154">
        <v>1185</v>
      </c>
      <c r="AF17" s="47" t="s">
        <v>90</v>
      </c>
      <c r="AG17" s="47" t="s">
        <v>90</v>
      </c>
      <c r="AH17" s="98" t="s">
        <v>90</v>
      </c>
      <c r="AI17" s="103">
        <v>17011284</v>
      </c>
      <c r="AJ17" s="45">
        <f t="shared" si="7"/>
        <v>1160</v>
      </c>
      <c r="AK17" s="48">
        <f t="shared" si="9"/>
        <v>234.24878836833602</v>
      </c>
      <c r="AL17" s="151">
        <v>0</v>
      </c>
      <c r="AM17" s="151">
        <v>0</v>
      </c>
      <c r="AN17" s="151">
        <v>1</v>
      </c>
      <c r="AO17" s="151">
        <v>1</v>
      </c>
      <c r="AP17" s="151">
        <v>0</v>
      </c>
      <c r="AQ17" s="151">
        <v>1</v>
      </c>
      <c r="AR17" s="151">
        <v>0</v>
      </c>
      <c r="AS17" s="154"/>
      <c r="AT17" s="154">
        <f t="shared" si="8"/>
        <v>0</v>
      </c>
      <c r="AU17" s="119">
        <v>0.97</v>
      </c>
      <c r="AV17" s="50" t="s">
        <v>127</v>
      </c>
      <c r="AY17" s="39" t="s">
        <v>101</v>
      </c>
      <c r="AZ17" s="39" t="s">
        <v>102</v>
      </c>
      <c r="BB17" s="74" t="s">
        <v>151</v>
      </c>
    </row>
    <row r="18" spans="1:54" x14ac:dyDescent="0.25">
      <c r="B18" s="40">
        <v>2.25</v>
      </c>
      <c r="C18" s="40">
        <v>0.29166666666666669</v>
      </c>
      <c r="D18" s="152" t="s">
        <v>165</v>
      </c>
      <c r="E18" s="150" t="e">
        <f t="shared" si="2"/>
        <v>#VALUE!</v>
      </c>
      <c r="F18" s="150">
        <v>8</v>
      </c>
      <c r="G18" s="118">
        <v>80</v>
      </c>
      <c r="H18" s="150">
        <f t="shared" si="0"/>
        <v>56.338028169014088</v>
      </c>
      <c r="I18" s="150">
        <v>79</v>
      </c>
      <c r="J18" s="41" t="s">
        <v>88</v>
      </c>
      <c r="K18" s="41">
        <f t="shared" si="3"/>
        <v>54.929577464788736</v>
      </c>
      <c r="L18" s="42">
        <f t="shared" si="10"/>
        <v>56.338028169014088</v>
      </c>
      <c r="M18" s="41">
        <f>L18+1.42</f>
        <v>57.758028169014089</v>
      </c>
      <c r="N18" s="43">
        <v>19</v>
      </c>
      <c r="O18" s="44" t="s">
        <v>100</v>
      </c>
      <c r="P18" s="44">
        <v>16.7</v>
      </c>
      <c r="Q18" s="153" t="s">
        <v>165</v>
      </c>
      <c r="R18" s="153"/>
      <c r="S18" s="153">
        <v>99871024</v>
      </c>
      <c r="T18" s="45">
        <f t="shared" si="4"/>
        <v>5020</v>
      </c>
      <c r="U18" s="46">
        <f t="shared" si="5"/>
        <v>120.48</v>
      </c>
      <c r="V18" s="46">
        <f t="shared" si="6"/>
        <v>5.0199999999999996</v>
      </c>
      <c r="W18" s="96">
        <v>9.3000000000000007</v>
      </c>
      <c r="X18" s="96">
        <f t="shared" si="1"/>
        <v>9.3000000000000007</v>
      </c>
      <c r="Y18" s="97" t="s">
        <v>171</v>
      </c>
      <c r="Z18" s="154">
        <v>0</v>
      </c>
      <c r="AA18" s="154">
        <v>1016</v>
      </c>
      <c r="AB18" s="154">
        <v>1187</v>
      </c>
      <c r="AC18" s="154">
        <v>1185</v>
      </c>
      <c r="AD18" s="154">
        <v>0</v>
      </c>
      <c r="AE18" s="154">
        <v>1185</v>
      </c>
      <c r="AF18" s="47" t="s">
        <v>90</v>
      </c>
      <c r="AG18" s="47" t="s">
        <v>90</v>
      </c>
      <c r="AH18" s="98" t="s">
        <v>90</v>
      </c>
      <c r="AI18" s="103">
        <v>17012386</v>
      </c>
      <c r="AJ18" s="45">
        <f t="shared" si="7"/>
        <v>1102</v>
      </c>
      <c r="AK18" s="48">
        <f t="shared" si="9"/>
        <v>219.52191235059763</v>
      </c>
      <c r="AL18" s="151">
        <v>0</v>
      </c>
      <c r="AM18" s="151">
        <v>1</v>
      </c>
      <c r="AN18" s="151">
        <v>1</v>
      </c>
      <c r="AO18" s="151">
        <v>1</v>
      </c>
      <c r="AP18" s="151">
        <v>0</v>
      </c>
      <c r="AQ18" s="151">
        <v>1</v>
      </c>
      <c r="AR18" s="151">
        <v>0</v>
      </c>
      <c r="AS18" s="154"/>
      <c r="AT18" s="154">
        <f t="shared" si="8"/>
        <v>0</v>
      </c>
      <c r="AU18" s="49"/>
      <c r="AV18" s="50" t="s">
        <v>127</v>
      </c>
      <c r="AW18" s="51"/>
      <c r="AY18" s="39" t="s">
        <v>103</v>
      </c>
      <c r="AZ18" s="39" t="s">
        <v>104</v>
      </c>
      <c r="BB18" s="74" t="s">
        <v>146</v>
      </c>
    </row>
    <row r="19" spans="1:54" x14ac:dyDescent="0.25">
      <c r="B19" s="40">
        <v>2.2916666666666701</v>
      </c>
      <c r="C19" s="40">
        <v>0.33333333333333298</v>
      </c>
      <c r="D19" s="152" t="s">
        <v>165</v>
      </c>
      <c r="E19" s="150" t="e">
        <f t="shared" si="2"/>
        <v>#VALUE!</v>
      </c>
      <c r="F19" s="150">
        <v>7</v>
      </c>
      <c r="G19" s="118">
        <v>77</v>
      </c>
      <c r="H19" s="150">
        <f t="shared" si="0"/>
        <v>54.225352112676056</v>
      </c>
      <c r="I19" s="150">
        <v>77</v>
      </c>
      <c r="J19" s="41" t="s">
        <v>88</v>
      </c>
      <c r="K19" s="41">
        <f t="shared" si="3"/>
        <v>52.816901408450704</v>
      </c>
      <c r="L19" s="42">
        <f t="shared" si="10"/>
        <v>54.225352112676056</v>
      </c>
      <c r="M19" s="41">
        <f t="shared" ref="M19:M23" si="11">L19+1.42</f>
        <v>55.645352112676058</v>
      </c>
      <c r="N19" s="43">
        <v>19</v>
      </c>
      <c r="O19" s="44" t="s">
        <v>100</v>
      </c>
      <c r="P19" s="44">
        <v>17.3</v>
      </c>
      <c r="Q19" s="153" t="s">
        <v>165</v>
      </c>
      <c r="R19" s="153"/>
      <c r="S19" s="153">
        <v>99876237</v>
      </c>
      <c r="T19" s="45">
        <f t="shared" si="4"/>
        <v>5213</v>
      </c>
      <c r="U19" s="46">
        <f>T19*24/1000</f>
        <v>125.11199999999999</v>
      </c>
      <c r="V19" s="46">
        <f t="shared" si="6"/>
        <v>5.2130000000000001</v>
      </c>
      <c r="W19" s="96">
        <v>8.6999999999999993</v>
      </c>
      <c r="X19" s="96">
        <f t="shared" si="1"/>
        <v>8.6999999999999993</v>
      </c>
      <c r="Y19" s="97" t="s">
        <v>171</v>
      </c>
      <c r="Z19" s="154">
        <v>0</v>
      </c>
      <c r="AA19" s="154">
        <v>1016</v>
      </c>
      <c r="AB19" s="154">
        <v>1187</v>
      </c>
      <c r="AC19" s="154">
        <v>1185</v>
      </c>
      <c r="AD19" s="154">
        <v>0</v>
      </c>
      <c r="AE19" s="154">
        <v>1185</v>
      </c>
      <c r="AF19" s="47" t="s">
        <v>90</v>
      </c>
      <c r="AG19" s="47" t="s">
        <v>90</v>
      </c>
      <c r="AH19" s="98" t="s">
        <v>90</v>
      </c>
      <c r="AI19" s="103">
        <v>17013577</v>
      </c>
      <c r="AJ19" s="45">
        <f t="shared" si="7"/>
        <v>1191</v>
      </c>
      <c r="AK19" s="48">
        <f t="shared" si="9"/>
        <v>228.46729330519855</v>
      </c>
      <c r="AL19" s="151">
        <v>0</v>
      </c>
      <c r="AM19" s="151">
        <v>1</v>
      </c>
      <c r="AN19" s="151">
        <v>1</v>
      </c>
      <c r="AO19" s="151">
        <v>1</v>
      </c>
      <c r="AP19" s="151">
        <v>0</v>
      </c>
      <c r="AQ19" s="151">
        <v>1</v>
      </c>
      <c r="AR19" s="151">
        <v>0</v>
      </c>
      <c r="AS19" s="154"/>
      <c r="AT19" s="154">
        <f t="shared" si="8"/>
        <v>0</v>
      </c>
      <c r="AU19" s="49"/>
      <c r="AV19" s="50" t="s">
        <v>127</v>
      </c>
      <c r="AY19" s="39" t="s">
        <v>105</v>
      </c>
      <c r="AZ19" s="39" t="s">
        <v>106</v>
      </c>
      <c r="BB19" s="74" t="s">
        <v>134</v>
      </c>
    </row>
    <row r="20" spans="1:54" x14ac:dyDescent="0.25">
      <c r="B20" s="40">
        <v>2.3333333333333299</v>
      </c>
      <c r="C20" s="40">
        <v>0.375</v>
      </c>
      <c r="D20" s="152" t="s">
        <v>165</v>
      </c>
      <c r="E20" s="150" t="e">
        <f t="shared" si="2"/>
        <v>#VALUE!</v>
      </c>
      <c r="F20" s="150">
        <v>6</v>
      </c>
      <c r="G20" s="118">
        <v>76</v>
      </c>
      <c r="H20" s="150">
        <f t="shared" si="0"/>
        <v>53.521126760563384</v>
      </c>
      <c r="I20" s="150">
        <v>76</v>
      </c>
      <c r="J20" s="41" t="s">
        <v>88</v>
      </c>
      <c r="K20" s="41">
        <f t="shared" si="3"/>
        <v>52.112676056338032</v>
      </c>
      <c r="L20" s="42">
        <f t="shared" si="10"/>
        <v>53.521126760563384</v>
      </c>
      <c r="M20" s="41">
        <f t="shared" si="11"/>
        <v>54.941126760563385</v>
      </c>
      <c r="N20" s="43">
        <v>19</v>
      </c>
      <c r="O20" s="44" t="s">
        <v>100</v>
      </c>
      <c r="P20" s="44">
        <v>18.399999999999999</v>
      </c>
      <c r="Q20" s="153" t="s">
        <v>165</v>
      </c>
      <c r="R20" s="153"/>
      <c r="S20" s="153">
        <v>99880742</v>
      </c>
      <c r="T20" s="45">
        <f t="shared" si="4"/>
        <v>4505</v>
      </c>
      <c r="U20" s="46">
        <f t="shared" si="5"/>
        <v>108.12</v>
      </c>
      <c r="V20" s="46">
        <f t="shared" si="6"/>
        <v>4.5049999999999999</v>
      </c>
      <c r="W20" s="96">
        <v>8.1</v>
      </c>
      <c r="X20" s="96">
        <f t="shared" si="1"/>
        <v>8.1</v>
      </c>
      <c r="Y20" s="97" t="s">
        <v>171</v>
      </c>
      <c r="Z20" s="154">
        <v>0</v>
      </c>
      <c r="AA20" s="154">
        <v>1046</v>
      </c>
      <c r="AB20" s="154">
        <v>1187</v>
      </c>
      <c r="AC20" s="154">
        <v>1185</v>
      </c>
      <c r="AD20" s="154">
        <v>0</v>
      </c>
      <c r="AE20" s="154">
        <v>1185</v>
      </c>
      <c r="AF20" s="47" t="s">
        <v>90</v>
      </c>
      <c r="AG20" s="47" t="s">
        <v>90</v>
      </c>
      <c r="AH20" s="98" t="s">
        <v>90</v>
      </c>
      <c r="AI20" s="103">
        <v>17014754</v>
      </c>
      <c r="AJ20" s="45">
        <f t="shared" si="7"/>
        <v>1177</v>
      </c>
      <c r="AK20" s="48">
        <f t="shared" si="9"/>
        <v>261.26526082130965</v>
      </c>
      <c r="AL20" s="151">
        <v>0</v>
      </c>
      <c r="AM20" s="151">
        <v>1</v>
      </c>
      <c r="AN20" s="151">
        <v>1</v>
      </c>
      <c r="AO20" s="151">
        <v>1</v>
      </c>
      <c r="AP20" s="151">
        <v>0</v>
      </c>
      <c r="AQ20" s="151">
        <v>1</v>
      </c>
      <c r="AR20" s="151">
        <v>0</v>
      </c>
      <c r="AS20" s="154"/>
      <c r="AT20" s="154">
        <f t="shared" si="8"/>
        <v>0</v>
      </c>
      <c r="AU20" s="49"/>
      <c r="AV20" s="50" t="s">
        <v>127</v>
      </c>
      <c r="AY20" s="39" t="s">
        <v>107</v>
      </c>
      <c r="AZ20" s="39" t="s">
        <v>108</v>
      </c>
      <c r="BB20" s="74" t="s">
        <v>162</v>
      </c>
    </row>
    <row r="21" spans="1:54" x14ac:dyDescent="0.25">
      <c r="B21" s="40">
        <v>2.375</v>
      </c>
      <c r="C21" s="40">
        <v>0.41666666666666669</v>
      </c>
      <c r="D21" s="152">
        <v>3</v>
      </c>
      <c r="E21" s="150">
        <f t="shared" si="2"/>
        <v>2.1126760563380285</v>
      </c>
      <c r="F21" s="150">
        <v>5</v>
      </c>
      <c r="G21" s="118">
        <v>76</v>
      </c>
      <c r="H21" s="150">
        <f t="shared" si="0"/>
        <v>53.521126760563384</v>
      </c>
      <c r="I21" s="150">
        <v>75</v>
      </c>
      <c r="J21" s="41" t="s">
        <v>88</v>
      </c>
      <c r="K21" s="41">
        <f t="shared" si="3"/>
        <v>52.112676056338032</v>
      </c>
      <c r="L21" s="42">
        <f t="shared" si="10"/>
        <v>53.521126760563384</v>
      </c>
      <c r="M21" s="41">
        <f t="shared" si="11"/>
        <v>54.941126760563385</v>
      </c>
      <c r="N21" s="43">
        <v>19</v>
      </c>
      <c r="O21" s="44" t="s">
        <v>100</v>
      </c>
      <c r="P21" s="44">
        <v>17.7</v>
      </c>
      <c r="Q21" s="153" t="s">
        <v>165</v>
      </c>
      <c r="R21" s="153"/>
      <c r="S21" s="153">
        <v>99885361</v>
      </c>
      <c r="T21" s="45">
        <f t="shared" si="4"/>
        <v>4619</v>
      </c>
      <c r="U21" s="46">
        <f t="shared" si="5"/>
        <v>110.85599999999999</v>
      </c>
      <c r="V21" s="46">
        <f t="shared" si="6"/>
        <v>4.6189999999999998</v>
      </c>
      <c r="W21" s="96">
        <v>7.4</v>
      </c>
      <c r="X21" s="96">
        <f t="shared" si="1"/>
        <v>7.4</v>
      </c>
      <c r="Y21" s="97" t="s">
        <v>171</v>
      </c>
      <c r="Z21" s="154">
        <v>0</v>
      </c>
      <c r="AA21" s="154">
        <v>1046</v>
      </c>
      <c r="AB21" s="154">
        <v>1187</v>
      </c>
      <c r="AC21" s="154">
        <v>1185</v>
      </c>
      <c r="AD21" s="154">
        <v>0</v>
      </c>
      <c r="AE21" s="154">
        <v>1185</v>
      </c>
      <c r="AF21" s="47" t="s">
        <v>90</v>
      </c>
      <c r="AG21" s="47" t="s">
        <v>90</v>
      </c>
      <c r="AH21" s="98" t="s">
        <v>90</v>
      </c>
      <c r="AI21" s="103">
        <v>17015983</v>
      </c>
      <c r="AJ21" s="45">
        <f t="shared" si="7"/>
        <v>1229</v>
      </c>
      <c r="AK21" s="48">
        <f t="shared" si="9"/>
        <v>266.07490798874215</v>
      </c>
      <c r="AL21" s="151">
        <v>0</v>
      </c>
      <c r="AM21" s="151">
        <v>1</v>
      </c>
      <c r="AN21" s="151">
        <v>1</v>
      </c>
      <c r="AO21" s="151">
        <v>1</v>
      </c>
      <c r="AP21" s="151">
        <v>0</v>
      </c>
      <c r="AQ21" s="151">
        <v>1</v>
      </c>
      <c r="AR21" s="151">
        <v>0</v>
      </c>
      <c r="AS21" s="154"/>
      <c r="AT21" s="154">
        <f t="shared" si="8"/>
        <v>0</v>
      </c>
      <c r="AU21" s="119">
        <v>1.03</v>
      </c>
      <c r="AV21" s="50" t="s">
        <v>127</v>
      </c>
      <c r="BB21" s="136" t="s">
        <v>159</v>
      </c>
    </row>
    <row r="22" spans="1:54" x14ac:dyDescent="0.25">
      <c r="B22" s="40">
        <v>2.4166666666666701</v>
      </c>
      <c r="C22" s="40">
        <v>0.45833333333333298</v>
      </c>
      <c r="D22" s="152">
        <v>3</v>
      </c>
      <c r="E22" s="150">
        <f t="shared" si="2"/>
        <v>2.1126760563380285</v>
      </c>
      <c r="F22" s="150">
        <v>4</v>
      </c>
      <c r="G22" s="118">
        <v>76</v>
      </c>
      <c r="H22" s="150">
        <f t="shared" si="0"/>
        <v>53.521126760563384</v>
      </c>
      <c r="I22" s="150">
        <v>75</v>
      </c>
      <c r="J22" s="41" t="s">
        <v>88</v>
      </c>
      <c r="K22" s="41">
        <f t="shared" si="3"/>
        <v>52.112676056338032</v>
      </c>
      <c r="L22" s="42">
        <f t="shared" si="10"/>
        <v>53.521126760563384</v>
      </c>
      <c r="M22" s="41">
        <f t="shared" si="11"/>
        <v>54.941126760563385</v>
      </c>
      <c r="N22" s="43">
        <v>19</v>
      </c>
      <c r="O22" s="44" t="s">
        <v>100</v>
      </c>
      <c r="P22" s="44">
        <v>17.7</v>
      </c>
      <c r="Q22" s="153" t="s">
        <v>165</v>
      </c>
      <c r="R22" s="153"/>
      <c r="S22" s="153">
        <v>99889897</v>
      </c>
      <c r="T22" s="45">
        <f t="shared" si="4"/>
        <v>4536</v>
      </c>
      <c r="U22" s="46">
        <f t="shared" si="5"/>
        <v>108.864</v>
      </c>
      <c r="V22" s="46">
        <f t="shared" si="6"/>
        <v>4.5359999999999996</v>
      </c>
      <c r="W22" s="96">
        <v>6.7</v>
      </c>
      <c r="X22" s="96">
        <f>W22</f>
        <v>6.7</v>
      </c>
      <c r="Y22" s="97" t="s">
        <v>171</v>
      </c>
      <c r="Z22" s="154">
        <v>0</v>
      </c>
      <c r="AA22" s="154">
        <v>1046</v>
      </c>
      <c r="AB22" s="154">
        <v>1187</v>
      </c>
      <c r="AC22" s="154">
        <v>1185</v>
      </c>
      <c r="AD22" s="154">
        <v>0</v>
      </c>
      <c r="AE22" s="154">
        <v>1185</v>
      </c>
      <c r="AF22" s="47" t="s">
        <v>90</v>
      </c>
      <c r="AG22" s="47" t="s">
        <v>90</v>
      </c>
      <c r="AH22" s="98" t="s">
        <v>90</v>
      </c>
      <c r="AI22" s="103">
        <v>17017197</v>
      </c>
      <c r="AJ22" s="45">
        <f t="shared" si="7"/>
        <v>1214</v>
      </c>
      <c r="AK22" s="48">
        <f t="shared" si="9"/>
        <v>267.63668430335099</v>
      </c>
      <c r="AL22" s="151">
        <v>0</v>
      </c>
      <c r="AM22" s="151">
        <v>1</v>
      </c>
      <c r="AN22" s="151">
        <v>1</v>
      </c>
      <c r="AO22" s="151">
        <v>1</v>
      </c>
      <c r="AP22" s="151">
        <v>0</v>
      </c>
      <c r="AQ22" s="151">
        <v>1</v>
      </c>
      <c r="AR22" s="151">
        <v>0</v>
      </c>
      <c r="AS22" s="154"/>
      <c r="AT22" s="154">
        <f t="shared" si="8"/>
        <v>0</v>
      </c>
      <c r="AU22" s="49"/>
      <c r="AV22" s="50" t="s">
        <v>127</v>
      </c>
      <c r="BB22" s="136" t="s">
        <v>148</v>
      </c>
    </row>
    <row r="23" spans="1:54" x14ac:dyDescent="0.25">
      <c r="B23" s="40">
        <v>2.4583333333333299</v>
      </c>
      <c r="C23" s="40">
        <v>0.5</v>
      </c>
      <c r="D23" s="152">
        <v>3</v>
      </c>
      <c r="E23" s="150">
        <f t="shared" si="2"/>
        <v>2.1126760563380285</v>
      </c>
      <c r="F23" s="150">
        <v>4</v>
      </c>
      <c r="G23" s="118">
        <v>75</v>
      </c>
      <c r="H23" s="150">
        <f t="shared" si="0"/>
        <v>52.816901408450704</v>
      </c>
      <c r="I23" s="150">
        <v>74</v>
      </c>
      <c r="J23" s="41" t="s">
        <v>88</v>
      </c>
      <c r="K23" s="41">
        <f t="shared" si="3"/>
        <v>51.408450704225352</v>
      </c>
      <c r="L23" s="42">
        <f t="shared" si="10"/>
        <v>52.816901408450704</v>
      </c>
      <c r="M23" s="41">
        <f t="shared" si="11"/>
        <v>54.236901408450706</v>
      </c>
      <c r="N23" s="43">
        <v>19</v>
      </c>
      <c r="O23" s="44" t="s">
        <v>100</v>
      </c>
      <c r="P23" s="44">
        <v>17.3</v>
      </c>
      <c r="Q23" s="153" t="s">
        <v>165</v>
      </c>
      <c r="R23" s="153"/>
      <c r="S23" s="153">
        <v>99894401</v>
      </c>
      <c r="T23" s="45">
        <f t="shared" si="4"/>
        <v>4504</v>
      </c>
      <c r="U23" s="46">
        <f>T23*24/1000</f>
        <v>108.096</v>
      </c>
      <c r="V23" s="46">
        <f t="shared" si="6"/>
        <v>4.5039999999999996</v>
      </c>
      <c r="W23" s="96">
        <v>6</v>
      </c>
      <c r="X23" s="96">
        <f t="shared" si="1"/>
        <v>6</v>
      </c>
      <c r="Y23" s="97" t="s">
        <v>171</v>
      </c>
      <c r="Z23" s="154">
        <v>0</v>
      </c>
      <c r="AA23" s="154">
        <v>1048</v>
      </c>
      <c r="AB23" s="154">
        <v>1187</v>
      </c>
      <c r="AC23" s="154">
        <v>1185</v>
      </c>
      <c r="AD23" s="154">
        <v>0</v>
      </c>
      <c r="AE23" s="154">
        <v>1185</v>
      </c>
      <c r="AF23" s="47" t="s">
        <v>90</v>
      </c>
      <c r="AG23" s="47" t="s">
        <v>90</v>
      </c>
      <c r="AH23" s="98" t="s">
        <v>90</v>
      </c>
      <c r="AI23" s="103">
        <v>17018372</v>
      </c>
      <c r="AJ23" s="45">
        <f t="shared" si="7"/>
        <v>1175</v>
      </c>
      <c r="AK23" s="48">
        <f t="shared" si="9"/>
        <v>260.87921847246895</v>
      </c>
      <c r="AL23" s="151">
        <v>0</v>
      </c>
      <c r="AM23" s="151">
        <v>1</v>
      </c>
      <c r="AN23" s="151">
        <v>1</v>
      </c>
      <c r="AO23" s="151">
        <v>1</v>
      </c>
      <c r="AP23" s="151">
        <v>0</v>
      </c>
      <c r="AQ23" s="151">
        <v>1</v>
      </c>
      <c r="AR23" s="151">
        <v>0</v>
      </c>
      <c r="AS23" s="154"/>
      <c r="AT23" s="154">
        <f t="shared" si="8"/>
        <v>0</v>
      </c>
      <c r="AU23" s="49"/>
      <c r="AV23" s="50" t="s">
        <v>127</v>
      </c>
      <c r="AY23" s="52" t="s">
        <v>109</v>
      </c>
      <c r="BB23" s="74" t="s">
        <v>155</v>
      </c>
    </row>
    <row r="24" spans="1:54" x14ac:dyDescent="0.25">
      <c r="A24" s="86" t="s">
        <v>122</v>
      </c>
      <c r="B24" s="40">
        <v>2.5</v>
      </c>
      <c r="C24" s="40">
        <v>0.54166666666666696</v>
      </c>
      <c r="D24" s="152">
        <v>3</v>
      </c>
      <c r="E24" s="150">
        <f t="shared" si="2"/>
        <v>2.1126760563380285</v>
      </c>
      <c r="F24" s="150">
        <v>3</v>
      </c>
      <c r="G24" s="118">
        <v>75</v>
      </c>
      <c r="H24" s="150">
        <f t="shared" si="0"/>
        <v>52.816901408450704</v>
      </c>
      <c r="I24" s="150">
        <v>74</v>
      </c>
      <c r="J24" s="41" t="s">
        <v>88</v>
      </c>
      <c r="K24" s="41">
        <f t="shared" si="3"/>
        <v>51.408450704225352</v>
      </c>
      <c r="L24" s="42">
        <f t="shared" si="10"/>
        <v>52.816901408450704</v>
      </c>
      <c r="M24" s="41">
        <f>L24+(6/1.42)</f>
        <v>57.04225352112676</v>
      </c>
      <c r="N24" s="43">
        <v>19</v>
      </c>
      <c r="O24" s="44" t="s">
        <v>100</v>
      </c>
      <c r="P24" s="44">
        <v>17.5</v>
      </c>
      <c r="Q24" s="153" t="s">
        <v>165</v>
      </c>
      <c r="R24" s="153"/>
      <c r="S24" s="153">
        <v>99899006</v>
      </c>
      <c r="T24" s="45">
        <f t="shared" si="4"/>
        <v>4605</v>
      </c>
      <c r="U24" s="46">
        <f>T24*24/1000</f>
        <v>110.52</v>
      </c>
      <c r="V24" s="46">
        <f t="shared" si="6"/>
        <v>4.6050000000000004</v>
      </c>
      <c r="W24" s="96">
        <v>5.3</v>
      </c>
      <c r="X24" s="96">
        <f t="shared" si="1"/>
        <v>5.3</v>
      </c>
      <c r="Y24" s="97" t="s">
        <v>171</v>
      </c>
      <c r="Z24" s="154">
        <v>0</v>
      </c>
      <c r="AA24" s="154">
        <v>1046</v>
      </c>
      <c r="AB24" s="154">
        <v>1187</v>
      </c>
      <c r="AC24" s="154">
        <v>1185</v>
      </c>
      <c r="AD24" s="154">
        <v>0</v>
      </c>
      <c r="AE24" s="154">
        <v>1185</v>
      </c>
      <c r="AF24" s="47" t="s">
        <v>90</v>
      </c>
      <c r="AG24" s="47" t="s">
        <v>90</v>
      </c>
      <c r="AH24" s="98" t="s">
        <v>90</v>
      </c>
      <c r="AI24" s="103">
        <v>17019585</v>
      </c>
      <c r="AJ24" s="45">
        <f t="shared" si="7"/>
        <v>1213</v>
      </c>
      <c r="AK24" s="48">
        <f t="shared" si="9"/>
        <v>263.40933767643861</v>
      </c>
      <c r="AL24" s="151">
        <v>0</v>
      </c>
      <c r="AM24" s="151">
        <v>1</v>
      </c>
      <c r="AN24" s="151">
        <v>1</v>
      </c>
      <c r="AO24" s="151">
        <v>1</v>
      </c>
      <c r="AP24" s="151">
        <v>0</v>
      </c>
      <c r="AQ24" s="151">
        <v>1</v>
      </c>
      <c r="AR24" s="151">
        <v>0</v>
      </c>
      <c r="AS24" s="154"/>
      <c r="AT24" s="154">
        <f t="shared" si="8"/>
        <v>0</v>
      </c>
      <c r="AU24" s="49"/>
      <c r="AV24" s="50" t="s">
        <v>126</v>
      </c>
      <c r="AW24" s="51"/>
      <c r="AY24" s="53" t="s">
        <v>110</v>
      </c>
      <c r="AZ24" s="54" t="s">
        <v>111</v>
      </c>
      <c r="BB24" s="74" t="s">
        <v>150</v>
      </c>
    </row>
    <row r="25" spans="1:54" x14ac:dyDescent="0.25">
      <c r="B25" s="40">
        <v>2.5416666666666701</v>
      </c>
      <c r="C25" s="40">
        <v>0.58333333333333404</v>
      </c>
      <c r="D25" s="152">
        <v>3</v>
      </c>
      <c r="E25" s="150">
        <f t="shared" si="2"/>
        <v>2.1126760563380285</v>
      </c>
      <c r="F25" s="150">
        <v>3</v>
      </c>
      <c r="G25" s="118">
        <v>75</v>
      </c>
      <c r="H25" s="150">
        <f t="shared" si="0"/>
        <v>52.816901408450704</v>
      </c>
      <c r="I25" s="150">
        <v>72</v>
      </c>
      <c r="J25" s="41" t="s">
        <v>88</v>
      </c>
      <c r="K25" s="41">
        <f t="shared" si="3"/>
        <v>51.408450704225352</v>
      </c>
      <c r="L25" s="42">
        <f t="shared" si="10"/>
        <v>52.816901408450704</v>
      </c>
      <c r="M25" s="41">
        <f t="shared" ref="M25:M35" si="12">L25+(6/1.42)</f>
        <v>57.04225352112676</v>
      </c>
      <c r="N25" s="43">
        <v>18</v>
      </c>
      <c r="O25" s="44" t="s">
        <v>100</v>
      </c>
      <c r="P25" s="44">
        <v>17.3</v>
      </c>
      <c r="Q25" s="153" t="s">
        <v>165</v>
      </c>
      <c r="R25" s="153"/>
      <c r="S25" s="153">
        <v>99903497</v>
      </c>
      <c r="T25" s="45">
        <f t="shared" si="4"/>
        <v>4491</v>
      </c>
      <c r="U25" s="46">
        <f t="shared" si="5"/>
        <v>107.78400000000001</v>
      </c>
      <c r="V25" s="46">
        <f t="shared" si="6"/>
        <v>4.4909999999999997</v>
      </c>
      <c r="W25" s="96">
        <v>4.7</v>
      </c>
      <c r="X25" s="96">
        <f t="shared" si="1"/>
        <v>4.7</v>
      </c>
      <c r="Y25" s="97" t="s">
        <v>171</v>
      </c>
      <c r="Z25" s="154">
        <v>0</v>
      </c>
      <c r="AA25" s="154">
        <v>1005</v>
      </c>
      <c r="AB25" s="154">
        <v>1187</v>
      </c>
      <c r="AC25" s="154">
        <v>1185</v>
      </c>
      <c r="AD25" s="154">
        <v>0</v>
      </c>
      <c r="AE25" s="154">
        <v>1185</v>
      </c>
      <c r="AF25" s="47" t="s">
        <v>90</v>
      </c>
      <c r="AG25" s="47" t="s">
        <v>90</v>
      </c>
      <c r="AH25" s="98" t="s">
        <v>90</v>
      </c>
      <c r="AI25" s="103">
        <v>17020777</v>
      </c>
      <c r="AJ25" s="45">
        <f t="shared" si="7"/>
        <v>1192</v>
      </c>
      <c r="AK25" s="48">
        <f t="shared" si="9"/>
        <v>265.4197283455801</v>
      </c>
      <c r="AL25" s="151">
        <v>0</v>
      </c>
      <c r="AM25" s="151">
        <v>1</v>
      </c>
      <c r="AN25" s="151">
        <v>1</v>
      </c>
      <c r="AO25" s="151">
        <v>1</v>
      </c>
      <c r="AP25" s="151">
        <v>0</v>
      </c>
      <c r="AQ25" s="151">
        <v>1</v>
      </c>
      <c r="AR25" s="151">
        <v>0</v>
      </c>
      <c r="AS25" s="154"/>
      <c r="AT25" s="154">
        <f t="shared" si="8"/>
        <v>0</v>
      </c>
      <c r="AU25" s="119">
        <v>0.88</v>
      </c>
      <c r="AV25" s="50" t="s">
        <v>126</v>
      </c>
      <c r="AY25" s="55" t="s">
        <v>29</v>
      </c>
      <c r="AZ25" s="55">
        <v>14.7</v>
      </c>
      <c r="BB25" s="74" t="s">
        <v>143</v>
      </c>
    </row>
    <row r="26" spans="1:54" x14ac:dyDescent="0.25">
      <c r="B26" s="40">
        <v>2.5833333333333299</v>
      </c>
      <c r="C26" s="40">
        <v>0.625</v>
      </c>
      <c r="D26" s="152">
        <v>3</v>
      </c>
      <c r="E26" s="150">
        <f t="shared" si="2"/>
        <v>2.1126760563380285</v>
      </c>
      <c r="F26" s="150">
        <v>0</v>
      </c>
      <c r="G26" s="118">
        <v>74</v>
      </c>
      <c r="H26" s="150">
        <f t="shared" si="0"/>
        <v>52.112676056338032</v>
      </c>
      <c r="I26" s="150">
        <v>72</v>
      </c>
      <c r="J26" s="41" t="s">
        <v>88</v>
      </c>
      <c r="K26" s="41">
        <f t="shared" si="3"/>
        <v>50.70422535211268</v>
      </c>
      <c r="L26" s="42">
        <f t="shared" si="10"/>
        <v>52.112676056338032</v>
      </c>
      <c r="M26" s="41">
        <f t="shared" si="12"/>
        <v>56.338028169014088</v>
      </c>
      <c r="N26" s="43">
        <v>18</v>
      </c>
      <c r="O26" s="44" t="s">
        <v>100</v>
      </c>
      <c r="P26" s="44">
        <v>16.899999999999999</v>
      </c>
      <c r="Q26" s="153" t="s">
        <v>165</v>
      </c>
      <c r="R26" s="153"/>
      <c r="S26" s="153">
        <v>99907642</v>
      </c>
      <c r="T26" s="45">
        <f t="shared" si="4"/>
        <v>4145</v>
      </c>
      <c r="U26" s="46">
        <f t="shared" si="5"/>
        <v>99.48</v>
      </c>
      <c r="V26" s="46">
        <f t="shared" si="6"/>
        <v>4.1449999999999996</v>
      </c>
      <c r="W26" s="96">
        <v>4.4000000000000004</v>
      </c>
      <c r="X26" s="96">
        <f t="shared" si="1"/>
        <v>4.4000000000000004</v>
      </c>
      <c r="Y26" s="97" t="s">
        <v>171</v>
      </c>
      <c r="Z26" s="154">
        <v>0</v>
      </c>
      <c r="AA26" s="154">
        <v>1006</v>
      </c>
      <c r="AB26" s="154">
        <v>1187</v>
      </c>
      <c r="AC26" s="154">
        <v>1185</v>
      </c>
      <c r="AD26" s="154">
        <v>0</v>
      </c>
      <c r="AE26" s="154">
        <v>1185</v>
      </c>
      <c r="AF26" s="47" t="s">
        <v>90</v>
      </c>
      <c r="AG26" s="47" t="s">
        <v>90</v>
      </c>
      <c r="AH26" s="98" t="s">
        <v>90</v>
      </c>
      <c r="AI26" s="103">
        <v>17021900</v>
      </c>
      <c r="AJ26" s="45">
        <f t="shared" si="7"/>
        <v>1123</v>
      </c>
      <c r="AK26" s="48">
        <f t="shared" si="9"/>
        <v>270.92882991556093</v>
      </c>
      <c r="AL26" s="151">
        <v>0</v>
      </c>
      <c r="AM26" s="151">
        <v>1</v>
      </c>
      <c r="AN26" s="151">
        <v>1</v>
      </c>
      <c r="AO26" s="151">
        <v>1</v>
      </c>
      <c r="AP26" s="151">
        <v>0</v>
      </c>
      <c r="AQ26" s="151">
        <v>1</v>
      </c>
      <c r="AR26" s="151">
        <v>0</v>
      </c>
      <c r="AS26" s="154"/>
      <c r="AT26" s="154">
        <f t="shared" si="8"/>
        <v>0</v>
      </c>
      <c r="AU26" s="49"/>
      <c r="AV26" s="50" t="s">
        <v>126</v>
      </c>
      <c r="AY26" s="55" t="s">
        <v>74</v>
      </c>
      <c r="AZ26" s="55">
        <v>10.36</v>
      </c>
      <c r="BB26" s="74" t="s">
        <v>149</v>
      </c>
    </row>
    <row r="27" spans="1:54" x14ac:dyDescent="0.25">
      <c r="B27" s="40">
        <v>2.625</v>
      </c>
      <c r="C27" s="40">
        <v>0.66666666666666696</v>
      </c>
      <c r="D27" s="152">
        <v>3</v>
      </c>
      <c r="E27" s="150">
        <f t="shared" si="2"/>
        <v>2.1126760563380285</v>
      </c>
      <c r="F27" s="150">
        <v>0</v>
      </c>
      <c r="G27" s="118">
        <v>74</v>
      </c>
      <c r="H27" s="150">
        <f t="shared" si="0"/>
        <v>52.112676056338032</v>
      </c>
      <c r="I27" s="150">
        <v>72</v>
      </c>
      <c r="J27" s="41" t="s">
        <v>88</v>
      </c>
      <c r="K27" s="41">
        <f t="shared" si="3"/>
        <v>48.591549295774648</v>
      </c>
      <c r="L27" s="42">
        <f>(G27-3)/1.42</f>
        <v>50</v>
      </c>
      <c r="M27" s="41">
        <f t="shared" si="12"/>
        <v>54.225352112676056</v>
      </c>
      <c r="N27" s="43">
        <v>18</v>
      </c>
      <c r="O27" s="44" t="s">
        <v>100</v>
      </c>
      <c r="P27" s="44">
        <v>16.7</v>
      </c>
      <c r="Q27" s="153" t="s">
        <v>165</v>
      </c>
      <c r="R27" s="153"/>
      <c r="S27" s="153">
        <v>99912030</v>
      </c>
      <c r="T27" s="45">
        <f t="shared" si="4"/>
        <v>4388</v>
      </c>
      <c r="U27" s="46">
        <f t="shared" si="5"/>
        <v>105.312</v>
      </c>
      <c r="V27" s="46">
        <f t="shared" si="6"/>
        <v>4.3879999999999999</v>
      </c>
      <c r="W27" s="96">
        <v>3.9</v>
      </c>
      <c r="X27" s="96">
        <f t="shared" si="1"/>
        <v>3.9</v>
      </c>
      <c r="Y27" s="97" t="s">
        <v>171</v>
      </c>
      <c r="Z27" s="154">
        <v>0</v>
      </c>
      <c r="AA27" s="154">
        <v>1005</v>
      </c>
      <c r="AB27" s="154">
        <v>1187</v>
      </c>
      <c r="AC27" s="154">
        <v>1185</v>
      </c>
      <c r="AD27" s="154">
        <v>0</v>
      </c>
      <c r="AE27" s="154">
        <v>1185</v>
      </c>
      <c r="AF27" s="47" t="s">
        <v>90</v>
      </c>
      <c r="AG27" s="47" t="s">
        <v>90</v>
      </c>
      <c r="AH27" s="98" t="s">
        <v>90</v>
      </c>
      <c r="AI27" s="103">
        <v>17023049</v>
      </c>
      <c r="AJ27" s="45">
        <f>IF(ISBLANK(AI27),"-",AI27-AI26)</f>
        <v>1149</v>
      </c>
      <c r="AK27" s="48">
        <f t="shared" si="9"/>
        <v>261.85050136736555</v>
      </c>
      <c r="AL27" s="151">
        <v>0</v>
      </c>
      <c r="AM27" s="151">
        <v>1</v>
      </c>
      <c r="AN27" s="151">
        <v>1</v>
      </c>
      <c r="AO27" s="151">
        <v>1</v>
      </c>
      <c r="AP27" s="151">
        <v>0</v>
      </c>
      <c r="AQ27" s="151">
        <v>1</v>
      </c>
      <c r="AR27" s="151">
        <v>0</v>
      </c>
      <c r="AS27" s="154"/>
      <c r="AT27" s="154">
        <f t="shared" si="8"/>
        <v>0</v>
      </c>
      <c r="AU27" s="49"/>
      <c r="AV27" s="50" t="s">
        <v>126</v>
      </c>
      <c r="AY27" s="55" t="s">
        <v>112</v>
      </c>
      <c r="AZ27" s="55">
        <v>1.01325</v>
      </c>
      <c r="BB27" s="74" t="s">
        <v>135</v>
      </c>
    </row>
    <row r="28" spans="1:54" x14ac:dyDescent="0.25">
      <c r="B28" s="40">
        <v>2.6666666666666701</v>
      </c>
      <c r="C28" s="40">
        <v>0.70833333333333404</v>
      </c>
      <c r="D28" s="152">
        <v>3</v>
      </c>
      <c r="E28" s="150">
        <f t="shared" si="2"/>
        <v>2.1126760563380285</v>
      </c>
      <c r="F28" s="150">
        <v>-1</v>
      </c>
      <c r="G28" s="118">
        <v>74</v>
      </c>
      <c r="H28" s="150">
        <f t="shared" si="0"/>
        <v>52.112676056338032</v>
      </c>
      <c r="I28" s="150">
        <v>72</v>
      </c>
      <c r="J28" s="41" t="s">
        <v>88</v>
      </c>
      <c r="K28" s="41">
        <f t="shared" si="3"/>
        <v>48.591549295774648</v>
      </c>
      <c r="L28" s="42">
        <f t="shared" ref="L28:L33" si="13">(G28-3)/1.42</f>
        <v>50</v>
      </c>
      <c r="M28" s="41">
        <f t="shared" si="12"/>
        <v>54.225352112676056</v>
      </c>
      <c r="N28" s="43">
        <v>18</v>
      </c>
      <c r="O28" s="44" t="s">
        <v>100</v>
      </c>
      <c r="P28" s="44">
        <v>16.7</v>
      </c>
      <c r="Q28" s="153" t="s">
        <v>165</v>
      </c>
      <c r="R28" s="153"/>
      <c r="S28" s="153">
        <v>99916410</v>
      </c>
      <c r="T28" s="45">
        <f t="shared" si="4"/>
        <v>4380</v>
      </c>
      <c r="U28" s="46">
        <f t="shared" si="5"/>
        <v>105.12</v>
      </c>
      <c r="V28" s="46">
        <f t="shared" si="6"/>
        <v>4.38</v>
      </c>
      <c r="W28" s="96">
        <v>3.5</v>
      </c>
      <c r="X28" s="96">
        <f t="shared" si="1"/>
        <v>3.5</v>
      </c>
      <c r="Y28" s="97" t="s">
        <v>171</v>
      </c>
      <c r="Z28" s="154">
        <v>0</v>
      </c>
      <c r="AA28" s="154">
        <v>1005</v>
      </c>
      <c r="AB28" s="154">
        <v>1187</v>
      </c>
      <c r="AC28" s="154">
        <v>1185</v>
      </c>
      <c r="AD28" s="154">
        <v>0</v>
      </c>
      <c r="AE28" s="154">
        <v>1185</v>
      </c>
      <c r="AF28" s="47" t="s">
        <v>90</v>
      </c>
      <c r="AG28" s="47" t="s">
        <v>90</v>
      </c>
      <c r="AH28" s="98" t="s">
        <v>90</v>
      </c>
      <c r="AI28" s="103">
        <v>17024224</v>
      </c>
      <c r="AJ28" s="45">
        <f t="shared" si="7"/>
        <v>1175</v>
      </c>
      <c r="AK28" s="48">
        <f>AJ27/V28</f>
        <v>262.32876712328766</v>
      </c>
      <c r="AL28" s="151">
        <v>0</v>
      </c>
      <c r="AM28" s="151">
        <v>1</v>
      </c>
      <c r="AN28" s="151">
        <v>1</v>
      </c>
      <c r="AO28" s="151">
        <v>1</v>
      </c>
      <c r="AP28" s="151">
        <v>0</v>
      </c>
      <c r="AQ28" s="151">
        <v>1</v>
      </c>
      <c r="AR28" s="151">
        <v>0</v>
      </c>
      <c r="AS28" s="154"/>
      <c r="AT28" s="154">
        <f t="shared" si="8"/>
        <v>0</v>
      </c>
      <c r="AU28" s="49"/>
      <c r="AV28" s="50" t="s">
        <v>126</v>
      </c>
      <c r="AY28" s="55" t="s">
        <v>113</v>
      </c>
      <c r="AZ28" s="55">
        <v>1</v>
      </c>
      <c r="BB28" s="74" t="s">
        <v>152</v>
      </c>
    </row>
    <row r="29" spans="1:54" x14ac:dyDescent="0.25">
      <c r="B29" s="40">
        <v>2.7083333333333299</v>
      </c>
      <c r="C29" s="40">
        <v>0.750000000000002</v>
      </c>
      <c r="D29" s="152">
        <v>3</v>
      </c>
      <c r="E29" s="150">
        <f t="shared" si="2"/>
        <v>2.1126760563380285</v>
      </c>
      <c r="F29" s="150">
        <v>-1</v>
      </c>
      <c r="G29" s="118">
        <v>74</v>
      </c>
      <c r="H29" s="150">
        <f t="shared" si="0"/>
        <v>52.112676056338032</v>
      </c>
      <c r="I29" s="150">
        <v>72</v>
      </c>
      <c r="J29" s="41" t="s">
        <v>88</v>
      </c>
      <c r="K29" s="41">
        <f t="shared" si="3"/>
        <v>48.591549295774648</v>
      </c>
      <c r="L29" s="42">
        <f t="shared" si="13"/>
        <v>50</v>
      </c>
      <c r="M29" s="41">
        <f t="shared" si="12"/>
        <v>54.225352112676056</v>
      </c>
      <c r="N29" s="43">
        <v>18</v>
      </c>
      <c r="O29" s="44" t="s">
        <v>100</v>
      </c>
      <c r="P29" s="44">
        <v>16.7</v>
      </c>
      <c r="Q29" s="153" t="s">
        <v>165</v>
      </c>
      <c r="R29" s="153"/>
      <c r="S29" s="153">
        <v>99920850</v>
      </c>
      <c r="T29" s="45">
        <f t="shared" si="4"/>
        <v>4440</v>
      </c>
      <c r="U29" s="46">
        <f t="shared" si="5"/>
        <v>106.56</v>
      </c>
      <c r="V29" s="46">
        <f t="shared" si="6"/>
        <v>4.4400000000000004</v>
      </c>
      <c r="W29" s="96">
        <v>3.1</v>
      </c>
      <c r="X29" s="96">
        <f t="shared" si="1"/>
        <v>3.1</v>
      </c>
      <c r="Y29" s="97" t="s">
        <v>171</v>
      </c>
      <c r="Z29" s="154">
        <v>0</v>
      </c>
      <c r="AA29" s="154">
        <v>1005</v>
      </c>
      <c r="AB29" s="154">
        <v>1187</v>
      </c>
      <c r="AC29" s="154">
        <v>1185</v>
      </c>
      <c r="AD29" s="154">
        <v>0</v>
      </c>
      <c r="AE29" s="154">
        <v>1185</v>
      </c>
      <c r="AF29" s="47" t="s">
        <v>90</v>
      </c>
      <c r="AG29" s="47" t="s">
        <v>90</v>
      </c>
      <c r="AH29" s="98" t="s">
        <v>90</v>
      </c>
      <c r="AI29" s="103">
        <v>17025370</v>
      </c>
      <c r="AJ29" s="45">
        <f t="shared" si="7"/>
        <v>1146</v>
      </c>
      <c r="AK29" s="48">
        <f>AJ28/V29</f>
        <v>264.6396396396396</v>
      </c>
      <c r="AL29" s="151">
        <v>0</v>
      </c>
      <c r="AM29" s="151">
        <v>1</v>
      </c>
      <c r="AN29" s="151">
        <v>1</v>
      </c>
      <c r="AO29" s="151">
        <v>1</v>
      </c>
      <c r="AP29" s="151">
        <v>0</v>
      </c>
      <c r="AQ29" s="151">
        <v>1</v>
      </c>
      <c r="AR29" s="151">
        <v>0</v>
      </c>
      <c r="AS29" s="154"/>
      <c r="AT29" s="154">
        <f t="shared" si="8"/>
        <v>0</v>
      </c>
      <c r="AU29" s="155">
        <v>1.03</v>
      </c>
      <c r="AV29" s="50" t="s">
        <v>126</v>
      </c>
      <c r="AY29" s="55" t="s">
        <v>114</v>
      </c>
      <c r="AZ29" s="55">
        <v>101.325</v>
      </c>
      <c r="BB29" s="74" t="s">
        <v>164</v>
      </c>
    </row>
    <row r="30" spans="1:54" x14ac:dyDescent="0.25">
      <c r="A30" s="86" t="s">
        <v>123</v>
      </c>
      <c r="B30" s="40">
        <v>2.75</v>
      </c>
      <c r="C30" s="40">
        <v>0.79166666666666896</v>
      </c>
      <c r="D30" s="152">
        <v>3</v>
      </c>
      <c r="E30" s="150">
        <f t="shared" si="2"/>
        <v>2.1126760563380285</v>
      </c>
      <c r="F30" s="150">
        <v>-3</v>
      </c>
      <c r="G30" s="118">
        <v>74</v>
      </c>
      <c r="H30" s="150">
        <f t="shared" si="0"/>
        <v>52.112676056338032</v>
      </c>
      <c r="I30" s="150">
        <v>72</v>
      </c>
      <c r="J30" s="41" t="s">
        <v>88</v>
      </c>
      <c r="K30" s="41">
        <f t="shared" si="3"/>
        <v>48.591549295774648</v>
      </c>
      <c r="L30" s="42">
        <f t="shared" si="13"/>
        <v>50</v>
      </c>
      <c r="M30" s="41">
        <f t="shared" si="12"/>
        <v>54.225352112676056</v>
      </c>
      <c r="N30" s="43">
        <v>18</v>
      </c>
      <c r="O30" s="44" t="s">
        <v>100</v>
      </c>
      <c r="P30" s="44">
        <v>16.600000000000001</v>
      </c>
      <c r="Q30" s="153" t="s">
        <v>165</v>
      </c>
      <c r="R30" s="153"/>
      <c r="S30" s="153">
        <v>99925565</v>
      </c>
      <c r="T30" s="45">
        <f t="shared" si="4"/>
        <v>4715</v>
      </c>
      <c r="U30" s="46">
        <f t="shared" si="5"/>
        <v>113.16</v>
      </c>
      <c r="V30" s="46">
        <f t="shared" si="6"/>
        <v>4.7149999999999999</v>
      </c>
      <c r="W30" s="96">
        <v>2.8</v>
      </c>
      <c r="X30" s="96">
        <f t="shared" si="1"/>
        <v>2.8</v>
      </c>
      <c r="Y30" s="97" t="s">
        <v>171</v>
      </c>
      <c r="Z30" s="154">
        <v>0</v>
      </c>
      <c r="AA30" s="154">
        <v>1005</v>
      </c>
      <c r="AB30" s="154">
        <v>1187</v>
      </c>
      <c r="AC30" s="154">
        <v>1185</v>
      </c>
      <c r="AD30" s="154">
        <v>0</v>
      </c>
      <c r="AE30" s="154">
        <v>1185</v>
      </c>
      <c r="AF30" s="47" t="s">
        <v>90</v>
      </c>
      <c r="AG30" s="47" t="s">
        <v>90</v>
      </c>
      <c r="AH30" s="98" t="s">
        <v>90</v>
      </c>
      <c r="AI30" s="103">
        <v>17026531</v>
      </c>
      <c r="AJ30" s="45">
        <f t="shared" si="7"/>
        <v>1161</v>
      </c>
      <c r="AK30" s="48">
        <f t="shared" si="9"/>
        <v>246.23541887592791</v>
      </c>
      <c r="AL30" s="151">
        <v>0</v>
      </c>
      <c r="AM30" s="151">
        <v>1</v>
      </c>
      <c r="AN30" s="151">
        <v>1</v>
      </c>
      <c r="AO30" s="151">
        <v>1</v>
      </c>
      <c r="AP30" s="151">
        <v>0</v>
      </c>
      <c r="AQ30" s="151">
        <v>1</v>
      </c>
      <c r="AR30" s="151">
        <v>0</v>
      </c>
      <c r="AS30" s="154"/>
      <c r="AT30" s="154">
        <f t="shared" si="8"/>
        <v>0</v>
      </c>
      <c r="AU30" s="49"/>
      <c r="AV30" s="50" t="s">
        <v>126</v>
      </c>
      <c r="BB30" s="74" t="s">
        <v>147</v>
      </c>
    </row>
    <row r="31" spans="1:54" x14ac:dyDescent="0.25">
      <c r="B31" s="40">
        <v>2.7916666666666701</v>
      </c>
      <c r="C31" s="40">
        <v>0.83333333333333703</v>
      </c>
      <c r="D31" s="152">
        <v>3</v>
      </c>
      <c r="E31" s="150">
        <f t="shared" si="2"/>
        <v>2.1126760563380285</v>
      </c>
      <c r="F31" s="150">
        <v>-3</v>
      </c>
      <c r="G31" s="118">
        <v>74</v>
      </c>
      <c r="H31" s="150">
        <f t="shared" si="0"/>
        <v>52.112676056338032</v>
      </c>
      <c r="I31" s="150">
        <v>72</v>
      </c>
      <c r="J31" s="41" t="s">
        <v>88</v>
      </c>
      <c r="K31" s="41">
        <f t="shared" si="3"/>
        <v>48.591549295774648</v>
      </c>
      <c r="L31" s="42">
        <f t="shared" si="13"/>
        <v>50</v>
      </c>
      <c r="M31" s="41">
        <f t="shared" si="12"/>
        <v>54.225352112676056</v>
      </c>
      <c r="N31" s="43">
        <v>18</v>
      </c>
      <c r="O31" s="44" t="s">
        <v>100</v>
      </c>
      <c r="P31" s="44">
        <v>16.600000000000001</v>
      </c>
      <c r="Q31" s="153" t="s">
        <v>165</v>
      </c>
      <c r="R31" s="153"/>
      <c r="S31" s="153">
        <v>99930690</v>
      </c>
      <c r="T31" s="45">
        <f t="shared" si="4"/>
        <v>5125</v>
      </c>
      <c r="U31" s="46">
        <f t="shared" si="5"/>
        <v>123</v>
      </c>
      <c r="V31" s="46">
        <f t="shared" si="6"/>
        <v>5.125</v>
      </c>
      <c r="W31" s="96">
        <v>2.5</v>
      </c>
      <c r="X31" s="96">
        <f t="shared" si="1"/>
        <v>2.5</v>
      </c>
      <c r="Y31" s="97" t="s">
        <v>171</v>
      </c>
      <c r="Z31" s="154">
        <v>0</v>
      </c>
      <c r="AA31" s="154">
        <v>1006</v>
      </c>
      <c r="AB31" s="154">
        <v>1187</v>
      </c>
      <c r="AC31" s="154">
        <v>1185</v>
      </c>
      <c r="AD31" s="154">
        <v>0</v>
      </c>
      <c r="AE31" s="154">
        <v>1185</v>
      </c>
      <c r="AF31" s="47" t="s">
        <v>90</v>
      </c>
      <c r="AG31" s="47" t="s">
        <v>90</v>
      </c>
      <c r="AH31" s="98" t="s">
        <v>90</v>
      </c>
      <c r="AI31" s="103">
        <v>17027660</v>
      </c>
      <c r="AJ31" s="45">
        <f t="shared" si="7"/>
        <v>1129</v>
      </c>
      <c r="AK31" s="48">
        <f t="shared" si="9"/>
        <v>220.29268292682926</v>
      </c>
      <c r="AL31" s="151">
        <v>0</v>
      </c>
      <c r="AM31" s="151">
        <v>1</v>
      </c>
      <c r="AN31" s="151">
        <v>1</v>
      </c>
      <c r="AO31" s="151">
        <v>1</v>
      </c>
      <c r="AP31" s="151">
        <v>0</v>
      </c>
      <c r="AQ31" s="151">
        <v>1</v>
      </c>
      <c r="AR31" s="151">
        <v>0</v>
      </c>
      <c r="AS31" s="154"/>
      <c r="AT31" s="154">
        <v>0</v>
      </c>
      <c r="AU31" s="49"/>
      <c r="AV31" s="50" t="s">
        <v>126</v>
      </c>
      <c r="AY31" s="214" t="s">
        <v>115</v>
      </c>
      <c r="AZ31" s="214"/>
      <c r="BB31" s="74" t="s">
        <v>158</v>
      </c>
    </row>
    <row r="32" spans="1:54" x14ac:dyDescent="0.25">
      <c r="B32" s="40">
        <v>2.8333333333333299</v>
      </c>
      <c r="C32" s="40">
        <v>0.875</v>
      </c>
      <c r="D32" s="152">
        <v>3</v>
      </c>
      <c r="E32" s="150">
        <f t="shared" si="2"/>
        <v>2.1126760563380285</v>
      </c>
      <c r="F32" s="150">
        <v>-3</v>
      </c>
      <c r="G32" s="118">
        <v>74</v>
      </c>
      <c r="H32" s="150">
        <f t="shared" si="0"/>
        <v>52.112676056338032</v>
      </c>
      <c r="I32" s="150">
        <v>72</v>
      </c>
      <c r="J32" s="41" t="s">
        <v>88</v>
      </c>
      <c r="K32" s="41">
        <f t="shared" si="3"/>
        <v>48.591549295774648</v>
      </c>
      <c r="L32" s="42">
        <f t="shared" si="13"/>
        <v>50</v>
      </c>
      <c r="M32" s="41">
        <f t="shared" si="12"/>
        <v>54.225352112676056</v>
      </c>
      <c r="N32" s="43">
        <v>18</v>
      </c>
      <c r="O32" s="44" t="s">
        <v>100</v>
      </c>
      <c r="P32" s="44">
        <v>16.100000000000001</v>
      </c>
      <c r="Q32" s="153" t="s">
        <v>165</v>
      </c>
      <c r="R32" s="153"/>
      <c r="S32" s="153">
        <v>99936185</v>
      </c>
      <c r="T32" s="45">
        <f t="shared" si="4"/>
        <v>5495</v>
      </c>
      <c r="U32" s="46">
        <f t="shared" si="5"/>
        <v>131.88</v>
      </c>
      <c r="V32" s="46">
        <f t="shared" si="6"/>
        <v>5.4950000000000001</v>
      </c>
      <c r="W32" s="96">
        <v>2.2000000000000002</v>
      </c>
      <c r="X32" s="96">
        <f t="shared" si="1"/>
        <v>2.2000000000000002</v>
      </c>
      <c r="Y32" s="97" t="s">
        <v>171</v>
      </c>
      <c r="Z32" s="154">
        <v>0</v>
      </c>
      <c r="AA32" s="154">
        <v>1005</v>
      </c>
      <c r="AB32" s="154">
        <v>1187</v>
      </c>
      <c r="AC32" s="154">
        <v>1185</v>
      </c>
      <c r="AD32" s="154">
        <v>0</v>
      </c>
      <c r="AE32" s="154">
        <v>1185</v>
      </c>
      <c r="AF32" s="47" t="s">
        <v>90</v>
      </c>
      <c r="AG32" s="47" t="s">
        <v>90</v>
      </c>
      <c r="AH32" s="98" t="s">
        <v>90</v>
      </c>
      <c r="AI32" s="103">
        <v>17028805</v>
      </c>
      <c r="AJ32" s="45">
        <f t="shared" si="7"/>
        <v>1145</v>
      </c>
      <c r="AK32" s="48">
        <f t="shared" si="9"/>
        <v>208.37124658780709</v>
      </c>
      <c r="AL32" s="151">
        <v>0</v>
      </c>
      <c r="AM32" s="151">
        <v>1</v>
      </c>
      <c r="AN32" s="151">
        <v>1</v>
      </c>
      <c r="AO32" s="151">
        <v>1</v>
      </c>
      <c r="AP32" s="151">
        <v>0</v>
      </c>
      <c r="AQ32" s="151">
        <v>1</v>
      </c>
      <c r="AR32" s="151">
        <v>0</v>
      </c>
      <c r="AS32" s="154"/>
      <c r="AT32" s="154">
        <v>0</v>
      </c>
      <c r="AU32" s="49"/>
      <c r="AV32" s="50" t="s">
        <v>126</v>
      </c>
      <c r="AY32" s="56" t="s">
        <v>29</v>
      </c>
      <c r="AZ32" s="56" t="s">
        <v>74</v>
      </c>
      <c r="BB32" s="74" t="s">
        <v>153</v>
      </c>
    </row>
    <row r="33" spans="1:54" x14ac:dyDescent="0.25">
      <c r="B33" s="40">
        <v>2.875</v>
      </c>
      <c r="C33" s="40">
        <v>0.91666666666667096</v>
      </c>
      <c r="D33" s="152">
        <v>3</v>
      </c>
      <c r="E33" s="150">
        <f t="shared" si="2"/>
        <v>2.1126760563380285</v>
      </c>
      <c r="F33" s="150">
        <v>-3</v>
      </c>
      <c r="G33" s="118">
        <v>75</v>
      </c>
      <c r="H33" s="150">
        <f t="shared" si="0"/>
        <v>52.816901408450704</v>
      </c>
      <c r="I33" s="150">
        <v>73</v>
      </c>
      <c r="J33" s="41" t="s">
        <v>88</v>
      </c>
      <c r="K33" s="41">
        <f t="shared" si="3"/>
        <v>49.295774647887328</v>
      </c>
      <c r="L33" s="42">
        <f t="shared" si="13"/>
        <v>50.70422535211268</v>
      </c>
      <c r="M33" s="41">
        <f t="shared" si="12"/>
        <v>54.929577464788736</v>
      </c>
      <c r="N33" s="43">
        <v>14</v>
      </c>
      <c r="O33" s="44" t="s">
        <v>116</v>
      </c>
      <c r="P33" s="44">
        <v>12.6</v>
      </c>
      <c r="Q33" s="153" t="s">
        <v>165</v>
      </c>
      <c r="R33" s="153"/>
      <c r="S33" s="153">
        <v>99941501</v>
      </c>
      <c r="T33" s="45">
        <f t="shared" si="4"/>
        <v>5316</v>
      </c>
      <c r="U33" s="46">
        <f t="shared" si="5"/>
        <v>127.584</v>
      </c>
      <c r="V33" s="46">
        <f t="shared" si="6"/>
        <v>5.3159999999999998</v>
      </c>
      <c r="W33" s="96">
        <v>2</v>
      </c>
      <c r="X33" s="96">
        <f t="shared" si="1"/>
        <v>2</v>
      </c>
      <c r="Y33" s="97" t="s">
        <v>171</v>
      </c>
      <c r="Z33" s="154">
        <v>0</v>
      </c>
      <c r="AA33" s="154">
        <v>1005</v>
      </c>
      <c r="AB33" s="154">
        <v>1187</v>
      </c>
      <c r="AC33" s="154">
        <v>1185</v>
      </c>
      <c r="AD33" s="154">
        <v>0</v>
      </c>
      <c r="AE33" s="154">
        <v>1185</v>
      </c>
      <c r="AF33" s="47" t="s">
        <v>90</v>
      </c>
      <c r="AG33" s="47" t="s">
        <v>90</v>
      </c>
      <c r="AH33" s="98" t="s">
        <v>90</v>
      </c>
      <c r="AI33" s="103">
        <v>17029950</v>
      </c>
      <c r="AJ33" s="45">
        <f t="shared" si="7"/>
        <v>1145</v>
      </c>
      <c r="AK33" s="48">
        <f t="shared" si="9"/>
        <v>215.3875094055681</v>
      </c>
      <c r="AL33" s="151">
        <v>0</v>
      </c>
      <c r="AM33" s="151">
        <v>1</v>
      </c>
      <c r="AN33" s="151">
        <v>1</v>
      </c>
      <c r="AO33" s="151">
        <v>1</v>
      </c>
      <c r="AP33" s="151">
        <v>0</v>
      </c>
      <c r="AQ33" s="151">
        <v>1</v>
      </c>
      <c r="AR33" s="151">
        <v>0</v>
      </c>
      <c r="AS33" s="154"/>
      <c r="AT33" s="154">
        <v>0</v>
      </c>
      <c r="AU33" s="119">
        <v>1.02</v>
      </c>
      <c r="AV33" s="50" t="s">
        <v>126</v>
      </c>
      <c r="AY33" s="57">
        <v>1</v>
      </c>
      <c r="AZ33" s="57">
        <f>IFERROR(AY33*VLOOKUP(AY32,AY25:AZ29,2,FALSE)/VLOOKUP(AZ32,AY25:AZ29,2,FALSE),"Enter Unit and Value")</f>
        <v>1.4189189189189189</v>
      </c>
      <c r="BB33" s="74" t="s">
        <v>156</v>
      </c>
    </row>
    <row r="34" spans="1:54" x14ac:dyDescent="0.25">
      <c r="B34" s="40">
        <v>2.9166666666666701</v>
      </c>
      <c r="C34" s="40">
        <v>0.95833333333333803</v>
      </c>
      <c r="D34" s="152">
        <v>3</v>
      </c>
      <c r="E34" s="150">
        <f t="shared" si="2"/>
        <v>2.1126760563380285</v>
      </c>
      <c r="F34" s="150">
        <v>-2</v>
      </c>
      <c r="G34" s="118">
        <v>71</v>
      </c>
      <c r="H34" s="150">
        <f t="shared" si="0"/>
        <v>50</v>
      </c>
      <c r="I34" s="150">
        <v>70</v>
      </c>
      <c r="J34" s="41" t="s">
        <v>88</v>
      </c>
      <c r="K34" s="41">
        <f>L34-(2/1.42)</f>
        <v>45.070422535211272</v>
      </c>
      <c r="L34" s="42">
        <f>(G34-5)/1.42</f>
        <v>46.478873239436624</v>
      </c>
      <c r="M34" s="41">
        <f t="shared" si="12"/>
        <v>50.70422535211268</v>
      </c>
      <c r="N34" s="43">
        <v>14</v>
      </c>
      <c r="O34" s="44" t="s">
        <v>116</v>
      </c>
      <c r="P34" s="44">
        <v>11.9</v>
      </c>
      <c r="Q34" s="153" t="s">
        <v>165</v>
      </c>
      <c r="R34" s="153"/>
      <c r="S34" s="153">
        <v>99946663</v>
      </c>
      <c r="T34" s="45">
        <f t="shared" si="4"/>
        <v>5162</v>
      </c>
      <c r="U34" s="46">
        <f t="shared" si="5"/>
        <v>123.88800000000001</v>
      </c>
      <c r="V34" s="46">
        <f t="shared" si="6"/>
        <v>5.1619999999999999</v>
      </c>
      <c r="W34" s="96">
        <v>2.2999999999999998</v>
      </c>
      <c r="X34" s="96">
        <f t="shared" si="1"/>
        <v>2.2999999999999998</v>
      </c>
      <c r="Y34" s="97" t="s">
        <v>140</v>
      </c>
      <c r="Z34" s="154">
        <v>0</v>
      </c>
      <c r="AA34" s="154">
        <v>0</v>
      </c>
      <c r="AB34" s="154">
        <v>1187</v>
      </c>
      <c r="AC34" s="154">
        <v>1185</v>
      </c>
      <c r="AD34" s="154">
        <v>0</v>
      </c>
      <c r="AE34" s="154">
        <v>1185</v>
      </c>
      <c r="AF34" s="47" t="s">
        <v>90</v>
      </c>
      <c r="AG34" s="47" t="s">
        <v>90</v>
      </c>
      <c r="AH34" s="98" t="s">
        <v>90</v>
      </c>
      <c r="AI34" s="103">
        <v>17031054</v>
      </c>
      <c r="AJ34" s="45">
        <f t="shared" si="7"/>
        <v>1104</v>
      </c>
      <c r="AK34" s="48">
        <f t="shared" si="9"/>
        <v>213.87059279349089</v>
      </c>
      <c r="AL34" s="151">
        <v>0</v>
      </c>
      <c r="AM34" s="151">
        <v>0</v>
      </c>
      <c r="AN34" s="151">
        <v>1</v>
      </c>
      <c r="AO34" s="151">
        <v>1</v>
      </c>
      <c r="AP34" s="151">
        <v>0</v>
      </c>
      <c r="AQ34" s="151">
        <v>1</v>
      </c>
      <c r="AR34" s="151">
        <v>0</v>
      </c>
      <c r="AS34" s="154"/>
      <c r="AT34" s="154">
        <f t="shared" si="8"/>
        <v>0</v>
      </c>
      <c r="AU34" s="49"/>
      <c r="AV34" s="50" t="s">
        <v>126</v>
      </c>
      <c r="BB34" s="74" t="s">
        <v>157</v>
      </c>
    </row>
    <row r="35" spans="1:54" x14ac:dyDescent="0.25">
      <c r="B35" s="40">
        <v>2.9583333333333299</v>
      </c>
      <c r="C35" s="40">
        <v>1</v>
      </c>
      <c r="D35" s="152">
        <v>3</v>
      </c>
      <c r="E35" s="150">
        <f t="shared" si="2"/>
        <v>2.1126760563380285</v>
      </c>
      <c r="F35" s="150">
        <v>0</v>
      </c>
      <c r="G35" s="118">
        <v>72</v>
      </c>
      <c r="H35" s="150">
        <f t="shared" si="0"/>
        <v>50.70422535211268</v>
      </c>
      <c r="I35" s="150">
        <v>71</v>
      </c>
      <c r="J35" s="41" t="s">
        <v>88</v>
      </c>
      <c r="K35" s="41">
        <f t="shared" si="3"/>
        <v>45.774647887323944</v>
      </c>
      <c r="L35" s="42">
        <f>(G35-5)/1.42</f>
        <v>47.183098591549296</v>
      </c>
      <c r="M35" s="41">
        <f t="shared" si="12"/>
        <v>51.408450704225352</v>
      </c>
      <c r="N35" s="43">
        <v>14</v>
      </c>
      <c r="O35" s="44" t="s">
        <v>116</v>
      </c>
      <c r="P35" s="58">
        <v>11.5</v>
      </c>
      <c r="Q35" s="153" t="s">
        <v>165</v>
      </c>
      <c r="R35" s="153"/>
      <c r="S35" s="153">
        <v>99951744</v>
      </c>
      <c r="T35" s="45">
        <f t="shared" si="4"/>
        <v>5081</v>
      </c>
      <c r="U35" s="46">
        <f t="shared" si="5"/>
        <v>121.944</v>
      </c>
      <c r="V35" s="46">
        <f t="shared" si="6"/>
        <v>5.0810000000000004</v>
      </c>
      <c r="W35" s="96">
        <v>2.9</v>
      </c>
      <c r="X35" s="96">
        <f t="shared" si="1"/>
        <v>2.9</v>
      </c>
      <c r="Y35" s="97" t="s">
        <v>140</v>
      </c>
      <c r="Z35" s="154">
        <v>0</v>
      </c>
      <c r="AA35" s="154">
        <v>0</v>
      </c>
      <c r="AB35" s="154">
        <v>1187</v>
      </c>
      <c r="AC35" s="154">
        <v>1185</v>
      </c>
      <c r="AD35" s="154">
        <v>0</v>
      </c>
      <c r="AE35" s="154">
        <v>1185</v>
      </c>
      <c r="AF35" s="47" t="s">
        <v>90</v>
      </c>
      <c r="AG35" s="47" t="s">
        <v>90</v>
      </c>
      <c r="AH35" s="98" t="s">
        <v>90</v>
      </c>
      <c r="AI35" s="103">
        <v>17032141</v>
      </c>
      <c r="AJ35" s="45">
        <f t="shared" si="7"/>
        <v>1087</v>
      </c>
      <c r="AK35" s="48">
        <f t="shared" si="9"/>
        <v>213.93426490848256</v>
      </c>
      <c r="AL35" s="151">
        <v>0</v>
      </c>
      <c r="AM35" s="151">
        <v>0</v>
      </c>
      <c r="AN35" s="151">
        <v>1</v>
      </c>
      <c r="AO35" s="151">
        <v>1</v>
      </c>
      <c r="AP35" s="151">
        <v>0</v>
      </c>
      <c r="AQ35" s="151">
        <v>1</v>
      </c>
      <c r="AR35" s="151">
        <v>0</v>
      </c>
      <c r="AS35" s="154"/>
      <c r="AT35" s="154">
        <f>AS35-AS34</f>
        <v>0</v>
      </c>
      <c r="AU35" s="49"/>
      <c r="AV35" s="50" t="s">
        <v>126</v>
      </c>
      <c r="AY35" s="53" t="s">
        <v>117</v>
      </c>
      <c r="AZ35" s="59" t="s">
        <v>30</v>
      </c>
      <c r="BB35" s="169" t="s">
        <v>160</v>
      </c>
    </row>
    <row r="36" spans="1:54" x14ac:dyDescent="0.25">
      <c r="B36" s="81"/>
      <c r="C36" s="82"/>
      <c r="D36" s="81"/>
      <c r="E36" s="135"/>
      <c r="F36" s="84"/>
      <c r="G36" s="84"/>
      <c r="H36" s="84"/>
      <c r="I36" s="85"/>
      <c r="J36" s="83"/>
      <c r="K36" s="84"/>
      <c r="L36" s="84"/>
      <c r="M36" s="85"/>
      <c r="N36" s="215" t="s">
        <v>118</v>
      </c>
      <c r="O36" s="216"/>
      <c r="P36" s="217"/>
      <c r="Q36" s="101"/>
      <c r="R36" s="101"/>
      <c r="S36" s="101"/>
      <c r="T36" s="60">
        <f>SUM(T12:T35)</f>
        <v>110354</v>
      </c>
      <c r="U36" s="46">
        <f t="shared" si="5"/>
        <v>2648.4960000000001</v>
      </c>
      <c r="V36" s="46">
        <f t="shared" si="6"/>
        <v>110.354</v>
      </c>
      <c r="W36" s="83"/>
      <c r="X36" s="83"/>
      <c r="Y36" s="54"/>
      <c r="Z36" s="77"/>
      <c r="AA36" s="78"/>
      <c r="AB36" s="78"/>
      <c r="AC36" s="78"/>
      <c r="AD36" s="79"/>
      <c r="AE36" s="77"/>
      <c r="AF36" s="78"/>
      <c r="AG36" s="79"/>
      <c r="AH36" s="80"/>
      <c r="AI36" s="80"/>
      <c r="AJ36" s="60">
        <f>SUM(AJ12:AJ35)</f>
        <v>27439</v>
      </c>
      <c r="AK36" s="61">
        <f>$AJ$36/$V36</f>
        <v>248.64526886202586</v>
      </c>
      <c r="AL36" s="151"/>
      <c r="AM36" s="151"/>
      <c r="AN36" s="151"/>
      <c r="AO36" s="151"/>
      <c r="AP36" s="151"/>
      <c r="AQ36" s="151"/>
      <c r="AR36" s="62"/>
      <c r="AS36" s="63">
        <f>AS35-AS11</f>
        <v>0</v>
      </c>
      <c r="AT36" s="64">
        <f>SUM(AT12:AT35)</f>
        <v>0</v>
      </c>
      <c r="AU36" s="65">
        <f>AVERAGE(AU12:AU35)</f>
        <v>0.96833333333333338</v>
      </c>
      <c r="AV36" s="62"/>
      <c r="AY36" s="66" t="s">
        <v>30</v>
      </c>
      <c r="AZ36" s="66">
        <v>1</v>
      </c>
      <c r="BB36" s="74" t="s">
        <v>161</v>
      </c>
    </row>
    <row r="37" spans="1:54" x14ac:dyDescent="0.25">
      <c r="B37" s="67"/>
      <c r="C37" s="67"/>
      <c r="D37" s="67"/>
      <c r="E37" s="67"/>
      <c r="F37" s="68"/>
      <c r="G37" s="68"/>
      <c r="H37" s="68"/>
      <c r="I37" s="68"/>
      <c r="J37" s="68"/>
      <c r="K37" s="69"/>
      <c r="L37" s="69"/>
      <c r="M37" s="69"/>
      <c r="N37" s="87"/>
      <c r="O37" s="87"/>
      <c r="P37" s="87"/>
      <c r="Q37" s="87"/>
      <c r="R37" s="87"/>
      <c r="S37" s="87"/>
      <c r="T37" s="87"/>
      <c r="U37" s="87"/>
      <c r="V37" s="87"/>
      <c r="W37" s="70"/>
      <c r="X37" s="70"/>
      <c r="Y37" s="87"/>
      <c r="Z37" s="87"/>
      <c r="AA37" s="87"/>
      <c r="AB37" s="89"/>
      <c r="AC37" s="87"/>
      <c r="AD37" s="87"/>
      <c r="AE37" s="87"/>
      <c r="AF37" s="87"/>
      <c r="AG37" s="87"/>
      <c r="AJ37" s="71"/>
      <c r="AO37" s="87"/>
      <c r="AP37" s="87"/>
      <c r="AQ37" s="87"/>
      <c r="AR37" s="87"/>
      <c r="AS37" s="87"/>
      <c r="AT37" s="87"/>
      <c r="AU37" s="87"/>
      <c r="AY37" s="66" t="s">
        <v>119</v>
      </c>
      <c r="AZ37" s="66">
        <v>41.67</v>
      </c>
      <c r="BB37" s="88"/>
    </row>
    <row r="38" spans="1:54" x14ac:dyDescent="0.25">
      <c r="B38" s="144" t="s">
        <v>120</v>
      </c>
      <c r="C38" s="76"/>
      <c r="D38" s="76"/>
      <c r="E38" s="76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89"/>
      <c r="Z38" s="89"/>
      <c r="AA38" s="89"/>
      <c r="AB38" s="89"/>
      <c r="AC38" s="89"/>
      <c r="AD38" s="89"/>
      <c r="AE38" s="89"/>
      <c r="AF38" s="89"/>
      <c r="AG38" s="89"/>
      <c r="AO38" s="87"/>
      <c r="AP38" s="87"/>
      <c r="AQ38" s="87"/>
      <c r="AR38" s="87"/>
      <c r="AS38" s="87"/>
      <c r="AT38" s="87"/>
      <c r="AU38" s="89"/>
      <c r="AY38" s="66" t="s">
        <v>121</v>
      </c>
      <c r="AZ38" s="66">
        <v>11.574999999999999</v>
      </c>
      <c r="BB38" s="88"/>
    </row>
    <row r="39" spans="1:54" x14ac:dyDescent="0.25">
      <c r="B39" s="145" t="s">
        <v>130</v>
      </c>
      <c r="C39" s="92"/>
      <c r="D39" s="92"/>
      <c r="E39" s="92"/>
      <c r="F39" s="92"/>
      <c r="G39" s="92"/>
      <c r="H39" s="92"/>
      <c r="I39" s="92"/>
      <c r="J39" s="92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75"/>
      <c r="V39" s="75"/>
      <c r="W39" s="75"/>
      <c r="X39" s="75"/>
      <c r="Y39" s="89"/>
      <c r="Z39" s="89"/>
      <c r="AA39" s="89"/>
      <c r="AB39" s="89"/>
      <c r="AC39" s="89"/>
      <c r="AD39" s="89"/>
      <c r="AE39" s="89"/>
      <c r="AF39" s="89"/>
      <c r="AG39" s="89"/>
      <c r="AO39" s="20"/>
      <c r="AP39" s="20"/>
      <c r="AQ39" s="87"/>
      <c r="AR39" s="87"/>
      <c r="AS39" s="87"/>
      <c r="AT39" s="87"/>
      <c r="AU39" s="89"/>
      <c r="AY39" s="66"/>
      <c r="AZ39" s="66"/>
      <c r="BB39" s="88"/>
    </row>
    <row r="40" spans="1:54" x14ac:dyDescent="0.25">
      <c r="B40" s="137" t="s">
        <v>129</v>
      </c>
      <c r="C40" s="92"/>
      <c r="D40" s="92"/>
      <c r="E40" s="92"/>
      <c r="F40" s="92"/>
      <c r="G40" s="92"/>
      <c r="H40" s="92"/>
      <c r="I40" s="92"/>
      <c r="J40" s="92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75"/>
      <c r="V40" s="75"/>
      <c r="W40" s="75"/>
      <c r="X40" s="75"/>
      <c r="Y40" s="89"/>
      <c r="Z40" s="89"/>
      <c r="AA40" s="89"/>
      <c r="AB40" s="89"/>
      <c r="AC40" s="89"/>
      <c r="AD40" s="89"/>
      <c r="AE40" s="89"/>
      <c r="AF40" s="89"/>
      <c r="AG40" s="89"/>
      <c r="AO40" s="20"/>
      <c r="AP40" s="20"/>
      <c r="AQ40" s="87"/>
      <c r="AR40" s="87"/>
      <c r="AS40" s="87"/>
      <c r="AT40" s="87"/>
      <c r="AU40" s="89"/>
      <c r="AY40" s="66"/>
      <c r="AZ40" s="66"/>
      <c r="BB40" s="88"/>
    </row>
    <row r="41" spans="1:54" x14ac:dyDescent="0.25">
      <c r="B41" s="137" t="s">
        <v>131</v>
      </c>
      <c r="C41" s="92"/>
      <c r="D41" s="92"/>
      <c r="E41" s="92"/>
      <c r="F41" s="92"/>
      <c r="G41" s="92"/>
      <c r="H41" s="92"/>
      <c r="I41" s="92"/>
      <c r="J41" s="92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75"/>
      <c r="V41" s="75"/>
      <c r="W41" s="75"/>
      <c r="X41" s="75"/>
      <c r="Y41" s="89"/>
      <c r="Z41" s="89"/>
      <c r="AA41" s="89"/>
      <c r="AB41" s="89"/>
      <c r="AC41" s="89"/>
      <c r="AD41" s="89"/>
      <c r="AE41" s="89"/>
      <c r="AF41" s="89"/>
      <c r="AG41" s="89"/>
      <c r="AO41" s="20"/>
      <c r="AP41" s="20"/>
      <c r="AQ41" s="87"/>
      <c r="AR41" s="87"/>
      <c r="AS41" s="87"/>
      <c r="AT41" s="87"/>
      <c r="AU41" s="89"/>
      <c r="AY41" s="66"/>
      <c r="AZ41" s="66"/>
      <c r="BB41" s="88"/>
    </row>
    <row r="42" spans="1:54" x14ac:dyDescent="0.25">
      <c r="B42" s="163" t="s">
        <v>132</v>
      </c>
      <c r="C42" s="116"/>
      <c r="D42" s="116"/>
      <c r="E42" s="116"/>
      <c r="F42" s="116"/>
      <c r="G42" s="117"/>
      <c r="H42" s="117"/>
      <c r="I42" s="117"/>
      <c r="J42" s="117"/>
      <c r="K42" s="116"/>
      <c r="L42" s="116"/>
      <c r="M42" s="116"/>
      <c r="N42" s="117"/>
      <c r="O42" s="117"/>
      <c r="P42" s="117"/>
      <c r="Q42" s="116"/>
      <c r="R42" s="116"/>
      <c r="S42" s="116"/>
      <c r="T42" s="116"/>
      <c r="U42" s="117"/>
      <c r="V42" s="117"/>
      <c r="W42" s="117"/>
      <c r="X42" s="75"/>
      <c r="Y42" s="89"/>
      <c r="Z42" s="89"/>
      <c r="AA42" s="89"/>
      <c r="AB42" s="89"/>
      <c r="AC42" s="89"/>
      <c r="AD42" s="89"/>
      <c r="AE42" s="89"/>
      <c r="AF42" s="89"/>
      <c r="AG42" s="89"/>
      <c r="AO42" s="20"/>
      <c r="AP42" s="20"/>
      <c r="AQ42" s="87"/>
      <c r="AR42" s="87"/>
      <c r="AS42" s="87"/>
      <c r="AT42" s="87"/>
      <c r="AU42" s="89"/>
      <c r="AY42" s="109"/>
      <c r="AZ42" s="109"/>
      <c r="BB42" s="88"/>
    </row>
    <row r="43" spans="1:54" x14ac:dyDescent="0.25">
      <c r="B43" s="164" t="s">
        <v>137</v>
      </c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94"/>
      <c r="Y43" s="89"/>
      <c r="Z43" s="89"/>
      <c r="AA43" s="89"/>
      <c r="AB43" s="89"/>
      <c r="AC43" s="89"/>
      <c r="AD43" s="89"/>
      <c r="AE43" s="89"/>
      <c r="AF43" s="89"/>
      <c r="AG43" s="89"/>
      <c r="AO43" s="20"/>
      <c r="AP43" s="20"/>
      <c r="AQ43" s="87"/>
      <c r="AR43" s="90"/>
      <c r="AS43" s="90"/>
      <c r="AT43" s="90"/>
      <c r="AU43" s="90"/>
      <c r="AV43" s="91"/>
      <c r="AY43" s="88"/>
      <c r="AZ43" s="86"/>
      <c r="BA43" s="86"/>
      <c r="BB43" s="88"/>
    </row>
    <row r="44" spans="1:54" x14ac:dyDescent="0.25">
      <c r="B44" s="164" t="s">
        <v>138</v>
      </c>
      <c r="C44" s="139"/>
      <c r="D44" s="139"/>
      <c r="E44" s="139"/>
      <c r="F44" s="139"/>
      <c r="G44" s="139"/>
      <c r="H44" s="139"/>
      <c r="I44" s="139"/>
      <c r="J44" s="139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1"/>
      <c r="V44" s="142"/>
      <c r="W44" s="142"/>
      <c r="X44" s="94"/>
      <c r="Y44" s="89"/>
      <c r="Z44" s="89"/>
      <c r="AA44" s="89"/>
      <c r="AB44" s="89"/>
      <c r="AC44" s="89"/>
      <c r="AD44" s="89"/>
      <c r="AE44" s="89"/>
      <c r="AF44" s="89"/>
      <c r="AG44" s="89"/>
      <c r="AO44" s="90"/>
      <c r="AP44" s="90"/>
      <c r="AQ44" s="90"/>
      <c r="AR44" s="90"/>
      <c r="AS44" s="90"/>
      <c r="AT44" s="90"/>
      <c r="AU44" s="90"/>
      <c r="AV44" s="91"/>
      <c r="AY44" s="88"/>
      <c r="AZ44" s="86"/>
      <c r="BA44" s="86"/>
      <c r="BB44" s="86"/>
    </row>
    <row r="45" spans="1:54" x14ac:dyDescent="0.25">
      <c r="A45" s="102"/>
      <c r="B45" s="146" t="s">
        <v>124</v>
      </c>
      <c r="C45" s="108"/>
      <c r="D45" s="108"/>
      <c r="E45" s="108"/>
      <c r="F45" s="108"/>
      <c r="G45" s="108"/>
      <c r="H45" s="108"/>
      <c r="I45" s="95"/>
      <c r="J45" s="92"/>
      <c r="K45" s="110"/>
      <c r="L45" s="111"/>
      <c r="M45" s="111"/>
      <c r="N45" s="105"/>
      <c r="O45" s="105"/>
      <c r="P45" s="105"/>
      <c r="Q45" s="105"/>
      <c r="R45" s="105"/>
      <c r="S45" s="105"/>
      <c r="T45" s="105"/>
      <c r="U45" s="105"/>
      <c r="V45" s="106"/>
      <c r="W45" s="106"/>
      <c r="X45" s="94"/>
      <c r="Y45" s="89"/>
      <c r="Z45" s="89"/>
      <c r="AA45" s="89"/>
      <c r="AB45" s="89"/>
      <c r="AC45" s="89"/>
      <c r="AD45" s="89"/>
      <c r="AE45" s="89"/>
      <c r="AF45" s="89"/>
      <c r="AG45" s="89"/>
      <c r="AO45" s="90"/>
      <c r="AP45" s="90"/>
      <c r="AQ45" s="90"/>
      <c r="AR45" s="90"/>
      <c r="AS45" s="90"/>
      <c r="AT45" s="90"/>
      <c r="AU45" s="90"/>
      <c r="AV45" s="91"/>
      <c r="AY45" s="88"/>
      <c r="AZ45" s="86"/>
      <c r="BA45" s="86"/>
      <c r="BB45" s="86"/>
    </row>
    <row r="46" spans="1:54" x14ac:dyDescent="0.25">
      <c r="B46" s="132" t="s">
        <v>260</v>
      </c>
      <c r="C46" s="160"/>
      <c r="D46" s="160"/>
      <c r="E46" s="160"/>
      <c r="F46" s="160"/>
      <c r="G46" s="160"/>
      <c r="H46" s="129"/>
      <c r="I46" s="129"/>
      <c r="J46" s="129"/>
      <c r="K46" s="112"/>
      <c r="L46" s="113"/>
      <c r="M46" s="113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94"/>
      <c r="Y46" s="89"/>
      <c r="Z46" s="89"/>
      <c r="AA46" s="89"/>
      <c r="AB46" s="89"/>
      <c r="AC46" s="89"/>
      <c r="AD46" s="89"/>
      <c r="AE46" s="89"/>
      <c r="AF46" s="89"/>
      <c r="AG46" s="89"/>
      <c r="AO46" s="90"/>
      <c r="AP46" s="90"/>
      <c r="AQ46" s="90"/>
      <c r="AR46" s="90"/>
      <c r="AS46" s="90"/>
      <c r="AT46" s="90"/>
      <c r="AU46" s="90"/>
      <c r="AV46" s="91"/>
      <c r="AY46" s="88"/>
      <c r="AZ46" s="86"/>
      <c r="BA46" s="86"/>
      <c r="BB46" s="86"/>
    </row>
    <row r="47" spans="1:54" x14ac:dyDescent="0.25">
      <c r="B47" s="167" t="s">
        <v>208</v>
      </c>
      <c r="C47" s="168"/>
      <c r="D47" s="168"/>
      <c r="E47" s="168"/>
      <c r="F47" s="130"/>
      <c r="G47" s="130"/>
      <c r="H47" s="130"/>
      <c r="I47" s="115"/>
      <c r="J47" s="130"/>
      <c r="K47" s="130"/>
      <c r="L47" s="130"/>
      <c r="M47" s="130"/>
      <c r="N47" s="131"/>
      <c r="O47" s="131"/>
      <c r="P47" s="131"/>
      <c r="Q47" s="114"/>
      <c r="R47" s="104"/>
      <c r="S47" s="104"/>
      <c r="T47" s="104"/>
      <c r="U47" s="104"/>
      <c r="V47" s="104"/>
      <c r="W47" s="104"/>
      <c r="X47" s="134"/>
      <c r="Y47" s="89"/>
      <c r="Z47" s="89"/>
      <c r="AA47" s="89"/>
      <c r="AB47" s="89"/>
      <c r="AC47" s="89"/>
      <c r="AD47" s="89"/>
      <c r="AE47" s="89"/>
      <c r="AF47" s="89"/>
      <c r="AG47" s="89"/>
      <c r="AO47" s="90"/>
      <c r="AP47" s="90"/>
      <c r="AQ47" s="90"/>
      <c r="AR47" s="90"/>
      <c r="AS47" s="90"/>
      <c r="AT47" s="90"/>
      <c r="AU47" s="90"/>
      <c r="AV47" s="91"/>
      <c r="AY47" s="88"/>
      <c r="AZ47" s="86"/>
      <c r="BA47" s="86"/>
      <c r="BB47" s="86"/>
    </row>
    <row r="48" spans="1:54" x14ac:dyDescent="0.25">
      <c r="B48" s="149" t="s">
        <v>281</v>
      </c>
      <c r="C48" s="166"/>
      <c r="D48" s="166"/>
      <c r="E48" s="166"/>
      <c r="F48" s="157"/>
      <c r="G48" s="157"/>
      <c r="H48" s="115"/>
      <c r="I48" s="115"/>
      <c r="J48" s="115"/>
      <c r="K48" s="115"/>
      <c r="L48" s="115"/>
      <c r="M48" s="114"/>
      <c r="N48" s="93"/>
      <c r="O48" s="93"/>
      <c r="P48" s="93"/>
      <c r="Q48" s="93"/>
      <c r="R48" s="93"/>
      <c r="S48" s="93"/>
      <c r="T48" s="93"/>
      <c r="U48" s="93"/>
      <c r="V48" s="133"/>
      <c r="W48" s="72"/>
      <c r="X48" s="89"/>
      <c r="Y48" s="89"/>
      <c r="Z48" s="89"/>
      <c r="AA48" s="89"/>
      <c r="AB48" s="89"/>
      <c r="AC48" s="89"/>
      <c r="AD48" s="89"/>
      <c r="AL48" s="90"/>
      <c r="AM48" s="90"/>
      <c r="AO48" s="90"/>
      <c r="AP48" s="90"/>
      <c r="AQ48" s="90"/>
      <c r="AR48" s="90"/>
      <c r="AS48" s="91"/>
      <c r="AT48" s="87"/>
      <c r="AU48" s="87"/>
      <c r="AV48" s="88"/>
      <c r="AW48" s="86"/>
      <c r="AX48" s="86"/>
      <c r="AY48" s="86"/>
      <c r="AZ48" s="86"/>
      <c r="BA48" s="86"/>
      <c r="BB48" s="86"/>
    </row>
    <row r="49" spans="1:54" x14ac:dyDescent="0.25">
      <c r="B49" s="149" t="s">
        <v>282</v>
      </c>
      <c r="C49" s="211"/>
      <c r="D49" s="211"/>
      <c r="E49" s="211"/>
      <c r="F49" s="130"/>
      <c r="G49" s="130"/>
      <c r="H49" s="156"/>
      <c r="I49" s="156"/>
      <c r="J49" s="156"/>
      <c r="K49" s="156"/>
      <c r="L49" s="156"/>
      <c r="M49" s="156"/>
      <c r="N49" s="131"/>
      <c r="O49" s="131"/>
      <c r="P49" s="131"/>
      <c r="Q49" s="114"/>
      <c r="R49" s="114"/>
      <c r="S49" s="114"/>
      <c r="T49" s="114"/>
      <c r="U49" s="114"/>
      <c r="V49" s="114"/>
      <c r="W49" s="114"/>
      <c r="X49" s="89"/>
      <c r="Y49" s="89"/>
      <c r="Z49" s="89"/>
      <c r="AA49" s="89"/>
      <c r="AB49" s="89"/>
      <c r="AC49" s="89"/>
      <c r="AD49" s="89"/>
      <c r="AL49" s="90"/>
      <c r="AM49" s="90"/>
      <c r="AN49" s="90"/>
      <c r="AO49" s="90"/>
      <c r="AP49" s="90"/>
      <c r="AQ49" s="90"/>
      <c r="AR49" s="90"/>
      <c r="AS49" s="91"/>
      <c r="AT49" s="87"/>
      <c r="AU49" s="87"/>
      <c r="AV49" s="88"/>
      <c r="AW49" s="86"/>
      <c r="AX49" s="86"/>
      <c r="AY49" s="86"/>
      <c r="AZ49" s="86"/>
      <c r="BA49" s="86"/>
      <c r="BB49" s="86"/>
    </row>
    <row r="50" spans="1:54" x14ac:dyDescent="0.25">
      <c r="A50" s="86" t="s">
        <v>163</v>
      </c>
      <c r="B50" s="132" t="s">
        <v>258</v>
      </c>
      <c r="C50" s="211"/>
      <c r="D50" s="211"/>
      <c r="E50" s="211"/>
      <c r="F50" s="130"/>
      <c r="G50" s="130"/>
      <c r="H50" s="156"/>
      <c r="I50" s="156"/>
      <c r="J50" s="156"/>
      <c r="K50" s="156"/>
      <c r="L50" s="156"/>
      <c r="M50" s="156"/>
      <c r="N50" s="131"/>
      <c r="O50" s="131"/>
      <c r="P50" s="131"/>
      <c r="Q50" s="114"/>
      <c r="R50" s="104"/>
      <c r="S50" s="104"/>
      <c r="T50" s="104"/>
      <c r="U50" s="114"/>
      <c r="V50" s="114"/>
      <c r="W50" s="114"/>
      <c r="X50" s="94"/>
      <c r="Y50" s="89"/>
      <c r="Z50" s="89"/>
      <c r="AA50" s="89"/>
      <c r="AB50" s="89"/>
      <c r="AC50" s="89"/>
      <c r="AD50" s="89"/>
      <c r="AE50" s="89"/>
      <c r="AF50" s="89"/>
      <c r="AG50" s="89"/>
      <c r="AN50" s="90"/>
      <c r="AO50" s="90"/>
      <c r="AP50" s="90"/>
      <c r="AQ50" s="90"/>
      <c r="AR50" s="90"/>
      <c r="AS50" s="90"/>
      <c r="AT50" s="90"/>
      <c r="AU50" s="90"/>
      <c r="AV50" s="91"/>
      <c r="AY50" s="88"/>
      <c r="AZ50" s="86"/>
      <c r="BA50" s="86"/>
      <c r="BB50" s="86"/>
    </row>
    <row r="51" spans="1:54" x14ac:dyDescent="0.25">
      <c r="B51" s="132" t="s">
        <v>167</v>
      </c>
      <c r="C51" s="120"/>
      <c r="D51" s="115"/>
      <c r="E51" s="115"/>
      <c r="F51" s="115"/>
      <c r="G51" s="115"/>
      <c r="H51" s="156"/>
      <c r="I51" s="115"/>
      <c r="J51" s="115"/>
      <c r="K51" s="130"/>
      <c r="L51" s="130"/>
      <c r="M51" s="130"/>
      <c r="N51" s="131"/>
      <c r="O51" s="131"/>
      <c r="P51" s="131"/>
      <c r="Q51" s="114"/>
      <c r="R51" s="114"/>
      <c r="S51" s="114"/>
      <c r="T51" s="114"/>
      <c r="U51" s="104"/>
      <c r="V51" s="104"/>
      <c r="W51" s="104"/>
      <c r="X51" s="72"/>
      <c r="Y51" s="89"/>
      <c r="Z51" s="89"/>
      <c r="AA51" s="89"/>
      <c r="AB51" s="73"/>
      <c r="AC51" s="89"/>
      <c r="AD51" s="89"/>
      <c r="AE51" s="89"/>
      <c r="AF51" s="89"/>
      <c r="AG51" s="89"/>
      <c r="AO51" s="90"/>
      <c r="AP51" s="90"/>
      <c r="AQ51" s="90"/>
      <c r="AR51" s="90"/>
      <c r="AS51" s="90"/>
      <c r="AT51" s="90"/>
      <c r="AU51" s="90"/>
      <c r="AV51" s="91"/>
      <c r="AY51" s="88"/>
      <c r="AZ51" s="86"/>
      <c r="BA51" s="86"/>
      <c r="BB51" s="86"/>
    </row>
    <row r="52" spans="1:54" x14ac:dyDescent="0.25">
      <c r="B52" s="115" t="s">
        <v>283</v>
      </c>
      <c r="C52" s="166"/>
      <c r="D52" s="166"/>
      <c r="E52" s="166"/>
      <c r="F52" s="166"/>
      <c r="G52" s="115"/>
      <c r="H52" s="115"/>
      <c r="I52" s="115"/>
      <c r="J52" s="115"/>
      <c r="K52" s="115"/>
      <c r="L52" s="115"/>
      <c r="M52" s="115"/>
      <c r="N52" s="159"/>
      <c r="O52" s="159"/>
      <c r="P52" s="159"/>
      <c r="Q52" s="159"/>
      <c r="R52" s="93"/>
      <c r="S52" s="93"/>
      <c r="T52" s="93"/>
      <c r="U52" s="114"/>
      <c r="V52" s="114"/>
      <c r="W52" s="114"/>
      <c r="X52" s="72"/>
      <c r="Y52" s="89"/>
      <c r="Z52" s="89"/>
      <c r="AA52" s="89"/>
      <c r="AB52" s="73"/>
      <c r="AC52" s="89"/>
      <c r="AD52" s="89"/>
      <c r="AE52" s="89"/>
      <c r="AF52" s="89"/>
      <c r="AG52" s="89"/>
      <c r="AO52" s="90"/>
      <c r="AP52" s="90"/>
      <c r="AQ52" s="90"/>
      <c r="AR52" s="90"/>
      <c r="AS52" s="90"/>
      <c r="AT52" s="90"/>
      <c r="AU52" s="90"/>
      <c r="AV52" s="91"/>
      <c r="AY52" s="88"/>
      <c r="AZ52" s="86"/>
      <c r="BA52" s="86"/>
      <c r="BB52" s="86"/>
    </row>
    <row r="53" spans="1:54" x14ac:dyDescent="0.25">
      <c r="B53" s="132" t="s">
        <v>284</v>
      </c>
      <c r="C53" s="149"/>
      <c r="D53" s="166"/>
      <c r="E53" s="166"/>
      <c r="F53" s="166"/>
      <c r="G53" s="166"/>
      <c r="H53" s="166"/>
      <c r="I53" s="166"/>
      <c r="J53" s="165"/>
      <c r="K53" s="162"/>
      <c r="L53" s="143"/>
      <c r="M53" s="143"/>
      <c r="N53" s="131"/>
      <c r="O53" s="131"/>
      <c r="P53" s="131"/>
      <c r="Q53" s="114"/>
      <c r="R53" s="114"/>
      <c r="S53" s="114"/>
      <c r="T53" s="114"/>
      <c r="U53" s="104"/>
      <c r="V53" s="104"/>
      <c r="W53" s="104"/>
      <c r="X53" s="72"/>
      <c r="Y53" s="89"/>
      <c r="Z53" s="89"/>
      <c r="AA53" s="89"/>
      <c r="AB53" s="73"/>
      <c r="AC53" s="89"/>
      <c r="AD53" s="89"/>
      <c r="AE53" s="89"/>
      <c r="AF53" s="89"/>
      <c r="AG53" s="89"/>
      <c r="AO53" s="90"/>
      <c r="AP53" s="90"/>
      <c r="AQ53" s="90"/>
      <c r="AR53" s="90"/>
      <c r="AS53" s="90"/>
      <c r="AT53" s="90"/>
      <c r="AU53" s="90"/>
      <c r="AV53" s="91"/>
      <c r="AY53" s="88"/>
      <c r="AZ53" s="86"/>
      <c r="BA53" s="86"/>
      <c r="BB53" s="86"/>
    </row>
    <row r="54" spans="1:54" x14ac:dyDescent="0.25">
      <c r="B54" s="132" t="s">
        <v>168</v>
      </c>
      <c r="C54" s="115"/>
      <c r="D54" s="166"/>
      <c r="E54" s="149"/>
      <c r="F54" s="149"/>
      <c r="G54" s="149"/>
      <c r="H54" s="149"/>
      <c r="I54" s="149"/>
      <c r="J54" s="165"/>
      <c r="K54" s="108"/>
      <c r="L54" s="108"/>
      <c r="M54" s="108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72"/>
      <c r="Y54" s="89"/>
      <c r="Z54" s="89"/>
      <c r="AA54" s="89"/>
      <c r="AB54" s="73"/>
      <c r="AC54" s="89"/>
      <c r="AD54" s="89"/>
      <c r="AE54" s="89"/>
      <c r="AF54" s="89"/>
      <c r="AG54" s="89"/>
      <c r="AO54" s="90"/>
      <c r="AP54" s="90"/>
      <c r="AQ54" s="90"/>
      <c r="AR54" s="90"/>
      <c r="AS54" s="90"/>
      <c r="AT54" s="90"/>
      <c r="AU54" s="90"/>
      <c r="AV54" s="91"/>
      <c r="AY54" s="88"/>
      <c r="AZ54" s="86"/>
      <c r="BA54" s="86"/>
      <c r="BB54" s="86"/>
    </row>
    <row r="55" spans="1:54" x14ac:dyDescent="0.25">
      <c r="B55" s="207" t="s">
        <v>172</v>
      </c>
      <c r="C55" s="115"/>
      <c r="D55" s="166"/>
      <c r="E55" s="149"/>
      <c r="F55" s="149"/>
      <c r="G55" s="149"/>
      <c r="H55" s="149"/>
      <c r="I55" s="149"/>
      <c r="J55" s="149"/>
      <c r="K55" s="104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47"/>
      <c r="W55" s="147"/>
      <c r="X55" s="148"/>
      <c r="Y55" s="89"/>
      <c r="Z55" s="89"/>
      <c r="AA55" s="89"/>
      <c r="AB55" s="73"/>
      <c r="AC55" s="89"/>
      <c r="AD55" s="89"/>
      <c r="AE55" s="89"/>
      <c r="AF55" s="89"/>
      <c r="AG55" s="89"/>
      <c r="AO55" s="90"/>
      <c r="AP55" s="90"/>
      <c r="AQ55" s="90"/>
      <c r="AR55" s="90"/>
      <c r="AS55" s="90"/>
      <c r="AT55" s="90"/>
      <c r="AU55" s="90"/>
      <c r="AV55" s="91"/>
      <c r="AY55" s="88"/>
      <c r="AZ55" s="86"/>
      <c r="BA55" s="86"/>
      <c r="BB55" s="86"/>
    </row>
    <row r="56" spans="1:54" x14ac:dyDescent="0.25">
      <c r="B56" s="132" t="s">
        <v>173</v>
      </c>
      <c r="C56" s="166"/>
      <c r="D56" s="166"/>
      <c r="E56" s="149"/>
      <c r="F56" s="149"/>
      <c r="G56" s="149"/>
      <c r="H56" s="149"/>
      <c r="I56" s="149"/>
      <c r="J56" s="149"/>
      <c r="K56" s="162"/>
      <c r="L56" s="143"/>
      <c r="M56" s="105"/>
      <c r="N56" s="105"/>
      <c r="O56" s="105"/>
      <c r="P56" s="105"/>
      <c r="Q56" s="105"/>
      <c r="R56" s="105"/>
      <c r="S56" s="105"/>
      <c r="T56" s="105"/>
      <c r="U56" s="105"/>
      <c r="V56" s="147"/>
      <c r="W56" s="147"/>
      <c r="X56" s="148"/>
      <c r="Y56" s="89"/>
      <c r="Z56" s="89"/>
      <c r="AA56" s="89"/>
      <c r="AB56" s="73"/>
      <c r="AC56" s="89"/>
      <c r="AD56" s="89"/>
      <c r="AE56" s="89"/>
      <c r="AF56" s="89"/>
      <c r="AG56" s="89"/>
      <c r="AO56" s="90"/>
      <c r="AP56" s="90"/>
      <c r="AQ56" s="90"/>
      <c r="AR56" s="90"/>
      <c r="AS56" s="90"/>
      <c r="AT56" s="90"/>
      <c r="AU56" s="90"/>
      <c r="AV56" s="91"/>
      <c r="AY56" s="88"/>
      <c r="AZ56" s="86"/>
      <c r="BA56" s="86"/>
      <c r="BB56" s="86"/>
    </row>
    <row r="57" spans="1:54" x14ac:dyDescent="0.25">
      <c r="B57" s="132" t="s">
        <v>174</v>
      </c>
      <c r="C57" s="166"/>
      <c r="D57" s="166"/>
      <c r="E57" s="115"/>
      <c r="F57" s="115"/>
      <c r="G57" s="115"/>
      <c r="H57" s="115"/>
      <c r="I57" s="149"/>
      <c r="J57" s="104"/>
      <c r="K57" s="104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47"/>
      <c r="W57" s="147"/>
      <c r="X57" s="148"/>
      <c r="Y57" s="89"/>
      <c r="Z57" s="89"/>
      <c r="AA57" s="89"/>
      <c r="AB57" s="73"/>
      <c r="AC57" s="89"/>
      <c r="AD57" s="89"/>
      <c r="AE57" s="89"/>
      <c r="AF57" s="89"/>
      <c r="AG57" s="89"/>
      <c r="AO57" s="90"/>
      <c r="AP57" s="90"/>
      <c r="AQ57" s="90"/>
      <c r="AR57" s="90"/>
      <c r="AS57" s="90"/>
      <c r="AT57" s="90"/>
      <c r="AU57" s="90"/>
      <c r="AV57" s="91"/>
      <c r="AY57" s="88"/>
      <c r="AZ57" s="86"/>
      <c r="BA57" s="86"/>
      <c r="BB57" s="86"/>
    </row>
    <row r="58" spans="1:54" x14ac:dyDescent="0.25">
      <c r="B58" s="115" t="s">
        <v>285</v>
      </c>
      <c r="C58" s="166"/>
      <c r="D58" s="166"/>
      <c r="E58" s="149"/>
      <c r="F58" s="149"/>
      <c r="G58" s="149"/>
      <c r="H58" s="149"/>
      <c r="I58" s="149"/>
      <c r="J58" s="104"/>
      <c r="K58" s="104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47"/>
      <c r="W58" s="147"/>
      <c r="X58" s="148"/>
      <c r="Y58" s="89"/>
      <c r="Z58" s="89"/>
      <c r="AA58" s="89"/>
      <c r="AB58" s="73"/>
      <c r="AC58" s="89"/>
      <c r="AD58" s="89"/>
      <c r="AE58" s="89"/>
      <c r="AF58" s="89"/>
      <c r="AG58" s="89"/>
      <c r="AO58" s="90"/>
      <c r="AP58" s="90"/>
      <c r="AQ58" s="90"/>
      <c r="AR58" s="90"/>
      <c r="AS58" s="90"/>
      <c r="AT58" s="90"/>
      <c r="AU58" s="90"/>
      <c r="AV58" s="91"/>
      <c r="AY58" s="88"/>
      <c r="AZ58" s="86"/>
      <c r="BA58" s="86"/>
      <c r="BB58" s="86"/>
    </row>
    <row r="59" spans="1:54" x14ac:dyDescent="0.25">
      <c r="B59" s="132" t="s">
        <v>175</v>
      </c>
      <c r="C59" s="166"/>
      <c r="D59" s="170"/>
      <c r="E59" s="170"/>
      <c r="F59" s="114"/>
      <c r="G59" s="114"/>
      <c r="H59" s="104"/>
      <c r="I59" s="104"/>
      <c r="J59" s="104"/>
      <c r="K59" s="104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47"/>
      <c r="W59" s="147"/>
      <c r="X59" s="148"/>
      <c r="Y59" s="89"/>
      <c r="Z59" s="89"/>
      <c r="AA59" s="89"/>
      <c r="AB59" s="73"/>
      <c r="AC59" s="89"/>
      <c r="AD59" s="89"/>
      <c r="AE59" s="89"/>
      <c r="AF59" s="89"/>
      <c r="AG59" s="89"/>
      <c r="AO59" s="90"/>
      <c r="AP59" s="90"/>
      <c r="AQ59" s="90"/>
      <c r="AR59" s="90"/>
      <c r="AS59" s="90"/>
      <c r="AT59" s="90"/>
      <c r="AU59" s="90"/>
      <c r="AV59" s="91"/>
      <c r="AY59" s="88"/>
      <c r="AZ59" s="86"/>
      <c r="BA59" s="86"/>
      <c r="BB59" s="86"/>
    </row>
    <row r="60" spans="1:54" x14ac:dyDescent="0.25">
      <c r="B60" s="158" t="s">
        <v>176</v>
      </c>
      <c r="C60" s="149"/>
      <c r="D60" s="107"/>
      <c r="E60" s="107"/>
      <c r="F60" s="114"/>
      <c r="G60" s="114"/>
      <c r="H60" s="104"/>
      <c r="I60" s="104"/>
      <c r="J60" s="104"/>
      <c r="K60" s="104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47"/>
      <c r="W60" s="147"/>
      <c r="X60" s="148"/>
      <c r="Y60" s="89"/>
      <c r="Z60" s="89"/>
      <c r="AA60" s="89"/>
      <c r="AB60" s="73"/>
      <c r="AC60" s="89"/>
      <c r="AD60" s="89"/>
      <c r="AE60" s="89"/>
      <c r="AF60" s="89"/>
      <c r="AG60" s="89"/>
      <c r="AO60" s="90"/>
      <c r="AP60" s="90"/>
      <c r="AQ60" s="90"/>
      <c r="AR60" s="90"/>
      <c r="AS60" s="90"/>
      <c r="AT60" s="90"/>
      <c r="AU60" s="90"/>
      <c r="AV60" s="91"/>
      <c r="AY60" s="88"/>
      <c r="AZ60" s="86"/>
      <c r="BA60" s="86"/>
      <c r="BB60" s="86"/>
    </row>
    <row r="61" spans="1:54" x14ac:dyDescent="0.25">
      <c r="B61" s="158"/>
      <c r="C61" s="115"/>
      <c r="D61" s="100"/>
      <c r="E61" s="100"/>
      <c r="F61" s="115"/>
      <c r="G61" s="115"/>
      <c r="H61" s="9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89"/>
      <c r="Z61" s="89"/>
      <c r="AA61" s="89"/>
      <c r="AB61" s="73"/>
      <c r="AC61" s="89"/>
      <c r="AD61" s="89"/>
      <c r="AE61" s="89"/>
      <c r="AF61" s="89"/>
      <c r="AG61" s="89"/>
      <c r="AO61" s="90"/>
      <c r="AP61" s="90"/>
      <c r="AQ61" s="90"/>
      <c r="AR61" s="90"/>
      <c r="AS61" s="90"/>
      <c r="AT61" s="90"/>
      <c r="AU61" s="90"/>
      <c r="AV61" s="91"/>
      <c r="AY61" s="88"/>
      <c r="AZ61" s="86"/>
      <c r="BA61" s="86"/>
      <c r="BB61" s="86"/>
    </row>
    <row r="62" spans="1:54" x14ac:dyDescent="0.25">
      <c r="B62" s="132"/>
      <c r="C62" s="115"/>
      <c r="D62" s="162"/>
      <c r="E62" s="162"/>
      <c r="F62" s="162"/>
      <c r="G62" s="162"/>
      <c r="H62" s="162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89"/>
      <c r="Z62" s="89"/>
      <c r="AA62" s="89"/>
      <c r="AB62" s="73"/>
      <c r="AC62" s="89"/>
      <c r="AD62" s="89"/>
      <c r="AE62" s="89"/>
      <c r="AF62" s="89"/>
      <c r="AG62" s="89"/>
      <c r="AO62" s="90"/>
      <c r="AP62" s="90"/>
      <c r="AQ62" s="90"/>
      <c r="AR62" s="90"/>
      <c r="AS62" s="90"/>
      <c r="AT62" s="90"/>
      <c r="AU62" s="90"/>
      <c r="AV62" s="91"/>
      <c r="AY62" s="88"/>
      <c r="AZ62" s="86"/>
      <c r="BA62" s="86"/>
      <c r="BB62" s="86"/>
    </row>
    <row r="63" spans="1:54" x14ac:dyDescent="0.25">
      <c r="B63" s="149"/>
      <c r="C63" s="115"/>
      <c r="D63" s="100"/>
      <c r="E63" s="100"/>
      <c r="F63" s="115"/>
      <c r="G63" s="115"/>
      <c r="H63" s="92"/>
      <c r="I63" s="161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89"/>
      <c r="Z63" s="89"/>
      <c r="AA63" s="89"/>
      <c r="AB63" s="73"/>
      <c r="AC63" s="89"/>
      <c r="AD63" s="89"/>
      <c r="AE63" s="89"/>
      <c r="AF63" s="89"/>
      <c r="AG63" s="89"/>
      <c r="AO63" s="90"/>
      <c r="AP63" s="90"/>
      <c r="AQ63" s="90"/>
      <c r="AR63" s="90"/>
      <c r="AS63" s="90"/>
      <c r="AT63" s="90"/>
      <c r="AU63" s="90"/>
      <c r="AV63" s="91"/>
      <c r="AY63" s="88"/>
      <c r="AZ63" s="86"/>
      <c r="BA63" s="86"/>
      <c r="BB63" s="86"/>
    </row>
    <row r="64" spans="1:54" x14ac:dyDescent="0.25">
      <c r="B64" s="132"/>
      <c r="C64" s="115"/>
      <c r="D64" s="162"/>
      <c r="E64" s="162"/>
      <c r="F64" s="162"/>
      <c r="G64" s="162"/>
      <c r="H64" s="162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AV64" s="86"/>
      <c r="AW64" s="86"/>
      <c r="AX64" s="86"/>
      <c r="AY64" s="86"/>
      <c r="AZ64" s="86"/>
      <c r="BA64" s="86"/>
      <c r="BB64" s="86"/>
    </row>
    <row r="65" spans="2:54" x14ac:dyDescent="0.25">
      <c r="B65" s="158"/>
      <c r="C65" s="115"/>
      <c r="D65" s="162"/>
      <c r="E65" s="162"/>
      <c r="F65" s="162"/>
      <c r="G65" s="162"/>
      <c r="H65" s="162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AV65" s="86"/>
      <c r="AW65" s="86"/>
      <c r="AX65" s="86"/>
      <c r="AY65" s="86"/>
      <c r="AZ65" s="86"/>
      <c r="BA65" s="86"/>
      <c r="BB65" s="86"/>
    </row>
    <row r="66" spans="2:54" x14ac:dyDescent="0.25">
      <c r="B66" s="132"/>
      <c r="C66" s="115"/>
      <c r="D66" s="162"/>
      <c r="E66" s="162"/>
      <c r="F66" s="162"/>
      <c r="G66" s="162"/>
      <c r="H66" s="162"/>
      <c r="I66" s="161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AV66" s="86"/>
      <c r="AW66" s="86"/>
      <c r="AX66" s="86"/>
      <c r="AY66" s="86"/>
      <c r="AZ66" s="86"/>
      <c r="BA66" s="86"/>
      <c r="BB66" s="86"/>
    </row>
    <row r="67" spans="2:54" x14ac:dyDescent="0.25">
      <c r="Q67" s="12"/>
      <c r="R67" s="87"/>
      <c r="S67" s="87"/>
      <c r="T67" s="87"/>
      <c r="U67" s="87"/>
      <c r="AV67" s="86"/>
      <c r="AW67" s="86"/>
      <c r="AX67" s="86"/>
      <c r="AY67" s="86"/>
      <c r="AZ67" s="86"/>
      <c r="BA67" s="86"/>
      <c r="BB67" s="86"/>
    </row>
    <row r="68" spans="2:54" x14ac:dyDescent="0.25">
      <c r="Q68" s="12"/>
      <c r="R68" s="87"/>
      <c r="S68" s="87"/>
      <c r="T68" s="87"/>
      <c r="U68" s="87"/>
      <c r="V68" s="87"/>
      <c r="AV68" s="86"/>
      <c r="AW68" s="86"/>
      <c r="AX68" s="86"/>
      <c r="AY68" s="86"/>
      <c r="AZ68" s="86"/>
      <c r="BA68" s="86"/>
      <c r="BB68" s="86"/>
    </row>
    <row r="69" spans="2:54" x14ac:dyDescent="0.25">
      <c r="Q69" s="12"/>
      <c r="R69" s="87"/>
      <c r="S69" s="87"/>
      <c r="T69" s="87"/>
      <c r="U69" s="87"/>
      <c r="V69" s="87"/>
      <c r="AV69" s="86"/>
      <c r="AW69" s="86"/>
      <c r="AX69" s="86"/>
      <c r="AY69" s="86"/>
      <c r="AZ69" s="86"/>
      <c r="BA69" s="86"/>
      <c r="BB69" s="86"/>
    </row>
    <row r="70" spans="2:54" x14ac:dyDescent="0.25">
      <c r="Q70" s="12"/>
      <c r="R70" s="87"/>
      <c r="V70" s="87"/>
      <c r="AV70" s="86"/>
      <c r="AW70" s="86"/>
      <c r="AX70" s="86"/>
      <c r="AY70" s="86"/>
      <c r="AZ70" s="86"/>
      <c r="BA70" s="86"/>
      <c r="BB70" s="86"/>
    </row>
    <row r="71" spans="2:54" x14ac:dyDescent="0.25">
      <c r="Q71" s="87"/>
      <c r="S71" s="87"/>
      <c r="T71" s="87"/>
      <c r="U71" s="87"/>
      <c r="AV71" s="86"/>
      <c r="AW71" s="86"/>
      <c r="AX71" s="86"/>
      <c r="AY71" s="86"/>
      <c r="AZ71" s="86"/>
      <c r="BA71" s="86"/>
      <c r="BB71" s="86"/>
    </row>
    <row r="72" spans="2:54" x14ac:dyDescent="0.25">
      <c r="Q72" s="12"/>
      <c r="R72" s="87"/>
      <c r="S72" s="87"/>
      <c r="T72" s="87"/>
      <c r="U72" s="87"/>
      <c r="V72" s="87"/>
      <c r="AV72" s="86"/>
      <c r="AW72" s="86"/>
      <c r="AX72" s="86"/>
      <c r="AY72" s="86"/>
      <c r="AZ72" s="86"/>
      <c r="BA72" s="86"/>
      <c r="BB72" s="86"/>
    </row>
    <row r="73" spans="2:54" x14ac:dyDescent="0.25">
      <c r="Q73" s="12"/>
      <c r="R73" s="87"/>
      <c r="S73" s="87"/>
      <c r="T73" s="87"/>
      <c r="U73" s="87"/>
      <c r="V73" s="87"/>
      <c r="W73" s="87"/>
      <c r="AV73" s="86"/>
      <c r="AW73" s="86"/>
      <c r="AX73" s="86"/>
      <c r="AY73" s="86"/>
      <c r="AZ73" s="86"/>
      <c r="BA73" s="86"/>
      <c r="BB73" s="86"/>
    </row>
    <row r="74" spans="2:54" x14ac:dyDescent="0.25">
      <c r="Q74" s="12"/>
      <c r="R74" s="87"/>
      <c r="V74" s="87"/>
      <c r="W74" s="87"/>
      <c r="AV74" s="86"/>
      <c r="AW74" s="86"/>
      <c r="AX74" s="86"/>
      <c r="AY74" s="86"/>
      <c r="AZ74" s="86"/>
      <c r="BA74" s="86"/>
      <c r="BB74" s="86"/>
    </row>
    <row r="75" spans="2:54" x14ac:dyDescent="0.25">
      <c r="BB75" s="86"/>
    </row>
    <row r="86" spans="48:54" x14ac:dyDescent="0.25">
      <c r="AV86" s="86"/>
      <c r="AW86" s="86"/>
      <c r="AX86" s="86"/>
      <c r="AY86" s="86"/>
      <c r="AZ86" s="86"/>
      <c r="BA86" s="86"/>
    </row>
    <row r="87" spans="48:54" x14ac:dyDescent="0.25">
      <c r="BB87" s="86"/>
    </row>
  </sheetData>
  <protectedRanges>
    <protectedRange sqref="AH11 AF8:AF9 AH8:AH9 AL8:AU9 P33:P35 P11:P24 N25:P32 N11 U36:V36 T12:V35 AF12:AH35 H12:I35 E12:F35" name="Range1_16_3_1_1"/>
    <protectedRange sqref="N17:O24" name="Range1_1_1_1_10_1_1_1"/>
    <protectedRange sqref="N33:O35" name="Range1_1_10_1_1_1"/>
    <protectedRange sqref="M12:N16 K12:K16 K17:L19 M17:M35 L20:L26 K20:K35" name="Range1_1_2_1_10_2_1_1"/>
    <protectedRange sqref="O12:O16" name="Range1_2_1_2_1_10_1_1_1"/>
    <protectedRange sqref="J12:J35" name="Range1_1_1_1_1_1_1"/>
    <protectedRange sqref="AB51:AB63" name="Range2_2_1_10_1_1_1_2"/>
    <protectedRange sqref="L12:L16 L27:L35" name="Range1_1_2_1_10_1_1_1_1"/>
    <protectedRange sqref="U39:U42 G42:H42 N42" name="Range2_12_3_1_1_1_1"/>
    <protectedRange sqref="D39:J39 P39:T41 C42:F42 Q42:T42 K42:M42" name="Range2_12_1_3_1_1_1_1"/>
    <protectedRange sqref="K39:O39 F40:O41" name="Range2_2_12_1_6_1_1_1_1"/>
    <protectedRange sqref="D40:E41" name="Range2_1_1_1_1_11_1_1_1_1_1_1"/>
    <protectedRange sqref="C40:C41" name="Range2_1_2_1_1_1_1_1"/>
    <protectedRange sqref="C39" name="Range2_3_1_1_1_1_1"/>
    <protectedRange sqref="AS11" name="Range1_16_3_1_1_1_1_1"/>
    <protectedRange sqref="Q36:S36" name="Range1_16_3_1_1_2"/>
    <protectedRange sqref="AS12:AS35 X12:X35 Z12:AE35" name="Range1_16_3_1_1_3"/>
    <protectedRange sqref="AU12 AU14:AU35" name="Range1_16_3_1_1_5"/>
    <protectedRange sqref="N6 D6:E6 D8:E9 Q8:W9" name="Range1_16_3_1_1_7"/>
    <protectedRange sqref="G61:H66" name="Range2_2_12_1_3_1_2_1_1_1_1_2_1_1_1_1_1_1_1_1_1_1_1"/>
    <protectedRange sqref="F61:F66" name="Range2_2_12_1_3_1_2_1_1_1_2_1_1_1_1_3_1_1_1_1_1_1_1_1_1"/>
    <protectedRange sqref="R12:R35" name="Range1_16_3_1_1_2_1"/>
    <protectedRange sqref="S12:S35 Q12:Q35" name="Range1_16_3_1_1_1_1_1_2_1"/>
    <protectedRange sqref="W12:W35" name="Range1_16_3_1_1_3_1"/>
    <protectedRange sqref="Y12:Y35" name="Range1_16_3_1_1_3_2"/>
    <protectedRange sqref="AI12:AI35" name="Range1_16_3_1_1_1_1_1_1"/>
    <protectedRange sqref="G59:H60" name="Range2_12_5_1_1_1_2_2_1_1_1_1_1_1_1_1_1_1_1_2_1_1_1_2_1_1_1_1_1_1_1_1_1_1_1_1_1_1_1_1_2_1_1_1_1_1_1_1_1_1_2_1_1_3_1_1_1_3_1_1_1_1_1_1_1_1_1_1_1_1_1_1_1_1_1_1_1_1_1_1_2_1_1_1_1_1_1_1_1_1_1_1_2_2_1_2_1_1_1_1_1_1_1_1_1_1_1_1_1"/>
    <protectedRange sqref="U55:V66" name="Range2_12_5_1_1_2_1_1_1_2_1_1_1_1_1_1_1_1_1_1_1_1_1"/>
    <protectedRange sqref="P55:T66" name="Range2_12_1_6_1_1_2_1_1_1_2_1_1_1_1_1_1_1_1_1_1_1_1_1"/>
    <protectedRange sqref="N55:O66" name="Range2_2_12_1_7_1_1_3_1_1_1_2_1_1_1_1_1_1_1_1_1_1_1_1_1"/>
    <protectedRange sqref="L55:M55 M56 L57:M66" name="Range2_2_12_1_4_1_1_1_1_1_1_1_1_1_1_1_1_1_1_1_2_1_1_1_2_1_1_1_1_1_1_1_1_1_1_1_1_1"/>
    <protectedRange sqref="K55 K57:K66" name="Range2_2_12_1_7_1_1_2_2_1_2_2_1_1_1_2_1_1_1_1_1_1_1_1_1_1_1_1_1"/>
    <protectedRange sqref="J57:J58 I59:J66" name="Range2_2_12_1_3_1_2_1_1_1_1_2_1_1_1_1_1_1_1_1_1_1_1_2_1_1_1_2_1_1_1_1_1_1_1_1_1_1_1_1_1"/>
    <protectedRange sqref="B41" name="Range2_12_5_1_1_1_2_1_1_1_1_1_1_1_1_1_1_1_2_1_1_1_1_1_1_1_1_1_1_1_1_1_1_1_1_1_1_1_1_1_1_2_1_1_1_1_1_1_1_1_1_1_1_2_1_1_1_1_2_1_1_1_1_1_1_1_1_1_1_1_2_1_1_1_1_1_1_1_1_1_1_1_1_1_1_3_1_1_1_1_2_1_1_1_1_1_1_1_2_1_1_1_1_1_1_1_1_1_1_1_1_1_1_1_1_1_1_1_1_1_1_1_1__8"/>
    <protectedRange sqref="AU13" name="Range1_16_3_1_1_5_2"/>
    <protectedRange sqref="Q53:T53 S51:T51" name="Range2_12_5_1_1_1_2_2_1_1_1_1_1_1_1_1_1_1_1_2_1_1_1_2_1_1_1_1_1_1_1_1_1_1_1_1_1_1_1_1_2_1_1_1_1_1_1_1_1_1_2_1_1_3_1_1_1_3_1_1_1_1_1_1_1_1_1_1_1_1_1_1_1_1_1_1_1_1_1_1_2_1_1_1_1_1_1_1_1_1_1_1_2_2_1_2_1_1_1_1_1_1_1_1_1_1_1_1_2"/>
    <protectedRange sqref="Q52:T52" name="Range2_12_1_3_1_1_1_1_2_2_1"/>
    <protectedRange sqref="P52" name="Range2_12_1_3_1_1_1_1_2_1_1_1"/>
    <protectedRange sqref="N52:O52" name="Range2_2_12_1_6_1_1_1_1_2_1_1_1"/>
    <protectedRange sqref="AV17:AV35" name="Range1_1_1_1_1"/>
    <protectedRange sqref="AV12:AV16" name="Range1_4_1_1_1_1_1"/>
    <protectedRange sqref="AI11" name="Range1_16_3_1_1_1_1_1_4_2_1_1"/>
    <protectedRange sqref="AJ12:AJ35" name="Range1_16_3_1_1_1"/>
    <protectedRange sqref="Q51:R51" name="Range2_12_5_1_1_1_2_2_1_1_1_1_1_1_1_1_1_1_1_2_1_1_1_2_1_1_1_1_1_1_1_1_1_1_1_1_1_1_1_1_2_1_1_1_1_1_1_1_1_1_2_1_1_3_1_1_1_3_1_1_1_1_1_1_1_1_1_1_1_1_1_1_1_1_1_1_1_1_1_1_2_1_1_1_1_1_1_1_1_1_1_1_2_2_1_2_1_1_1_1_1_1_1_1_1_1_1_1_2_1"/>
    <protectedRange sqref="S11" name="Range1_16_3_1_1_1_1_1_3_1_1_1_2_1"/>
    <protectedRange sqref="R4:W4" name="Range1_16_1_1_1_1_1_1_2_2_2_2_2_2_2_2_2_2_2_2_2_2_2_2_2_2_2_2_2_2_2_1_2_2_2_2_2_2_2_2_2_2_3_2_2_2_2_2_2_2_2_2_2_1_1_1_1_2_2_1_1_1_1_1_1_1_1_1_1_1_1_1_1_3_1_2_1_1_1_1_1"/>
    <protectedRange sqref="R5:W5" name="Range1_16_1_1_1_1_1_1_2_2_2_2_2_2_2_2_2_2_2_2_2_2_2_2_2_2_2_2_2_2_2_1_2_2_2_2_2_2_2_2_2_2_3_2_2_2_2_2_2_2_2_2_2_1_1_1_1_2_2_1_1_1_1_1_1_1_1_1_1_3_1_3_2_1_1_1_1_1_2_1_1_1_1_1_2_1_1"/>
    <protectedRange sqref="B48:B49" name="Range2_12_5_1_1_1_2_1_1_1_1_1_1_1_1_1_1_1_2_1_1_1_1_1_1_1_1_1_1_1_1_1_1_1_1_1_1_1_1_1_1_2_1_1_1_1_1_1_1_1_1_1_1_2_1_1_1_1_2_1_1_1_1_1_1_1_1_1_1_1_2_1_1_1_1_1_1_1_1_1_1_1_1_1_1_3_1_1_1_1_2_1_1_1_1_1_1_1_2_1_1_1_1_1_1_1_1_1_1_1_1_1_1_1_1_1_1_1_1_1_1_1_1__5"/>
    <protectedRange sqref="B51" name="Range2_12_5_1_1_1_2_1_1_1_1_1_1_1_1_1_1_1_2_1_1_1_1_1_1_1_1_1_1_1_1_1_1_1_1_1_1_1_1_1_1_2_1_1_1_1_1_1_1_1_1_1_1_2_1_1_1_1_2_1_1_1_1_1_1_1_1_1_1_1_2_1_1_1_1_1_1_1_1_1_1_1_1_1_1_3_1_1_1_1_2_1_1_1_1_1_1_1_2_1_1_1_1_1_1_1_1_1_1_1_1_1_1_1_1_1_1_1_1_1_1_1_1__1"/>
    <protectedRange sqref="R3:W3" name="Range1_16_1_1_1_1_1_1_2_2_2_2_2_2_2_2_2_2_2_2_2_2_2_2_2_2_2_2_2_2_2_1_2_2_2_2_2_2_2_2_2_2_3_2_2_2_2_2_2_2_2_2_2_1_1_1_1_2_2_1_1_1_1_1_1_1_1_1_1_1_1_1_1_3_1_2_1_1_1_1_1_1_2_1_1_1_1_1"/>
    <protectedRange sqref="B52" name="Range2_12_5_1_1_1_2_1_1_1_1_1_1_1_1_1_1_1_2_1_1_1_1_1_1_1_1_1_1_1_1_1_1_1_1_1_1_1_1_1_1_2_1_1_1_1_1_1_1_1_1_1_1_2_1_1_1_1_2_1_1_1_1_1_1_1_1_1_1_1_2_1_1_1_1_1_1_1_1_1_1_1_1_1_1_3_1_1_1_1_2_1_1_1_1_1_1_1_2_1_1_1_1_1_1_1_1_1_1_1_1_1_1_1_1_1_1_1_1_1_1_1_1__10"/>
    <protectedRange sqref="B53" name="Range2_12_5_1_1_1_2_1_1_1_1_1_1_1_1_1_1_1_2_1_1_1_1_1_1_1_1_1_1_1_1_1_1_1_1_1_1_1_1_1_1_2_1_1_1_1_1_1_1_1_1_1_1_2_1_1_1_1_2_1_1_1_1_1_1_1_1_1_1_1_2_1_1_1_1_1_1_1_1_1_1_1_1_1_1_3_1_1_1_1_2_1_1_1_1_1_1_1_2_1_1_1_1_1_1_1_1_1_1_1_1_1_1_1_1_1_1_1_1_1_1_1_1__4"/>
    <protectedRange sqref="B58" name="Range2_12_5_1_1_1_2_1_1_1_1_1_1_1_1_1_1_1_2_1_1_1_1_1_1_1_1_1_1_1_1_1_1_1_1_1_1_1_1_1_1_2_1_1_1_1_1_1_1_1_1_1_1_2_1_1_1_1_2_1_1_1_1_1_1_1_1_1_1_1_2_1_1_1_1_1_1_1_1_1_1_1_1_1_1_3_1_1_1_1_2_1_1_1_1_1_1_1_2_1_1_1_1_1_1_1_1_1_1_1_1_1_1_1_1_1_1_1_1_1_1_1_1__7"/>
  </protectedRanges>
  <mergeCells count="41">
    <mergeCell ref="R3:W3"/>
    <mergeCell ref="R4:W4"/>
    <mergeCell ref="R5:W5"/>
    <mergeCell ref="B6:C6"/>
    <mergeCell ref="D6:J6"/>
    <mergeCell ref="N6:O6"/>
    <mergeCell ref="AD7:AE7"/>
    <mergeCell ref="AF7:AG7"/>
    <mergeCell ref="AL7:AQ7"/>
    <mergeCell ref="AR7:AT7"/>
    <mergeCell ref="B8:C8"/>
    <mergeCell ref="D8:I8"/>
    <mergeCell ref="K8:M8"/>
    <mergeCell ref="W8:X8"/>
    <mergeCell ref="Z8:AA8"/>
    <mergeCell ref="AB8:AC8"/>
    <mergeCell ref="B7:C7"/>
    <mergeCell ref="D7:I7"/>
    <mergeCell ref="R7:V7"/>
    <mergeCell ref="W7:X7"/>
    <mergeCell ref="Z7:AA7"/>
    <mergeCell ref="AB7:AC7"/>
    <mergeCell ref="AD8:AE8"/>
    <mergeCell ref="AF8:AG8"/>
    <mergeCell ref="B10:C10"/>
    <mergeCell ref="D10:F10"/>
    <mergeCell ref="G10:I10"/>
    <mergeCell ref="J10:J11"/>
    <mergeCell ref="K10:M10"/>
    <mergeCell ref="O10:O11"/>
    <mergeCell ref="Q10:Q11"/>
    <mergeCell ref="R10:R11"/>
    <mergeCell ref="AV10:AV11"/>
    <mergeCell ref="AY31:AZ31"/>
    <mergeCell ref="N36:P36"/>
    <mergeCell ref="T10:V11"/>
    <mergeCell ref="Y10:Y11"/>
    <mergeCell ref="Z10:AG10"/>
    <mergeCell ref="AJ10:AJ11"/>
    <mergeCell ref="AK10:AK11"/>
    <mergeCell ref="AT10:AT11"/>
  </mergeCells>
  <conditionalFormatting sqref="Z12:AG35">
    <cfRule type="containsText" dxfId="40" priority="5" operator="containsText" text="N/A">
      <formula>NOT(ISERROR(SEARCH("N/A",Z12)))</formula>
    </cfRule>
    <cfRule type="cellIs" dxfId="39" priority="17" operator="equal">
      <formula>0</formula>
    </cfRule>
  </conditionalFormatting>
  <conditionalFormatting sqref="Z12:AG35">
    <cfRule type="cellIs" dxfId="38" priority="16" operator="greaterThanOrEqual">
      <formula>1185</formula>
    </cfRule>
  </conditionalFormatting>
  <conditionalFormatting sqref="Z12:AG35">
    <cfRule type="cellIs" dxfId="37" priority="15" operator="between">
      <formula>0.1</formula>
      <formula>1184</formula>
    </cfRule>
  </conditionalFormatting>
  <conditionalFormatting sqref="Z8:Z9 AT12:AT35 AL36:AQ36 AL12:AR35">
    <cfRule type="cellIs" dxfId="36" priority="14" operator="equal">
      <formula>0</formula>
    </cfRule>
  </conditionalFormatting>
  <conditionalFormatting sqref="Z8:Z9 AT12:AT35 AL36:AQ36 AL12:AR35">
    <cfRule type="cellIs" dxfId="35" priority="13" operator="greaterThan">
      <formula>1179</formula>
    </cfRule>
  </conditionalFormatting>
  <conditionalFormatting sqref="Z8:Z9 AT12:AT35 AL36:AQ36 AL12:AR35">
    <cfRule type="cellIs" dxfId="34" priority="12" operator="greaterThan">
      <formula>99</formula>
    </cfRule>
  </conditionalFormatting>
  <conditionalFormatting sqref="Z8:Z9 AT12:AT35 AL36:AQ36 AL12:AR35">
    <cfRule type="cellIs" dxfId="33" priority="11" operator="greaterThan">
      <formula>0.99</formula>
    </cfRule>
  </conditionalFormatting>
  <conditionalFormatting sqref="AD8:AD9">
    <cfRule type="cellIs" dxfId="32" priority="10" operator="equal">
      <formula>0</formula>
    </cfRule>
  </conditionalFormatting>
  <conditionalFormatting sqref="AD8:AD9">
    <cfRule type="cellIs" dxfId="31" priority="9" operator="greaterThan">
      <formula>1179</formula>
    </cfRule>
  </conditionalFormatting>
  <conditionalFormatting sqref="AD8:AD9">
    <cfRule type="cellIs" dxfId="30" priority="8" operator="greaterThan">
      <formula>99</formula>
    </cfRule>
  </conditionalFormatting>
  <conditionalFormatting sqref="AD8:AD9">
    <cfRule type="cellIs" dxfId="29" priority="7" operator="greaterThan">
      <formula>0.99</formula>
    </cfRule>
  </conditionalFormatting>
  <conditionalFormatting sqref="AK12:AK35">
    <cfRule type="cellIs" dxfId="28" priority="6" operator="greaterThan">
      <formula>$AK$8</formula>
    </cfRule>
  </conditionalFormatting>
  <conditionalFormatting sqref="AS12:AS35">
    <cfRule type="containsText" dxfId="27" priority="1" operator="containsText" text="N/A">
      <formula>NOT(ISERROR(SEARCH("N/A",AS12)))</formula>
    </cfRule>
    <cfRule type="cellIs" dxfId="26" priority="4" operator="equal">
      <formula>0</formula>
    </cfRule>
  </conditionalFormatting>
  <conditionalFormatting sqref="AS12:AS35">
    <cfRule type="cellIs" dxfId="25" priority="3" operator="greaterThanOrEqual">
      <formula>1185</formula>
    </cfRule>
  </conditionalFormatting>
  <conditionalFormatting sqref="AS12:AS35">
    <cfRule type="cellIs" dxfId="24" priority="2" operator="between">
      <formula>0.1</formula>
      <formula>1184</formula>
    </cfRule>
  </conditionalFormatting>
  <dataValidations count="4">
    <dataValidation type="list" allowBlank="1" showInputMessage="1" showErrorMessage="1" sqref="J12:J35">
      <formula1>$AY$11:$AY$20</formula1>
    </dataValidation>
    <dataValidation type="list" allowBlank="1" showInputMessage="1" showErrorMessage="1" sqref="AS8:AT9 P11 N11 D8:E9 Q8:V9">
      <formula1>#REF!</formula1>
    </dataValidation>
    <dataValidation type="list" allowBlank="1" showInputMessage="1" showErrorMessage="1" sqref="AY32:AZ32">
      <formula1>$AY$25:$AY$29</formula1>
    </dataValidation>
    <dataValidation type="list" allowBlank="1" showInputMessage="1" showErrorMessage="1" sqref="R3:R5">
      <formula1>$BB$11:$BB$41</formula1>
    </dataValidation>
  </dataValidations>
  <hyperlinks>
    <hyperlink ref="J10:J11" location="'1'!AH8" display="Plant Status"/>
  </hyperlink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JUN 1</vt:lpstr>
      <vt:lpstr>JUN 2</vt:lpstr>
      <vt:lpstr>JUN 3</vt:lpstr>
      <vt:lpstr>JUN 4</vt:lpstr>
      <vt:lpstr>JUN 5</vt:lpstr>
      <vt:lpstr>JUN 6</vt:lpstr>
      <vt:lpstr>JUN 7</vt:lpstr>
      <vt:lpstr>JUN 8</vt:lpstr>
      <vt:lpstr>JUN 9</vt:lpstr>
      <vt:lpstr>JUN 10</vt:lpstr>
      <vt:lpstr>JUN 11</vt:lpstr>
      <vt:lpstr>JUN 12</vt:lpstr>
      <vt:lpstr>JUN 13</vt:lpstr>
      <vt:lpstr>JUN 14</vt:lpstr>
      <vt:lpstr>JUN 15</vt:lpstr>
      <vt:lpstr>JUN 16</vt:lpstr>
      <vt:lpstr>JUN 17</vt:lpstr>
      <vt:lpstr>JUN 18</vt:lpstr>
      <vt:lpstr>JUN 19</vt:lpstr>
      <vt:lpstr>JUN 20</vt:lpstr>
      <vt:lpstr>JUN 21</vt:lpstr>
      <vt:lpstr>JUN 22</vt:lpstr>
      <vt:lpstr>JUN 23</vt:lpstr>
      <vt:lpstr>JUN 24</vt:lpstr>
      <vt:lpstr>JUN 25</vt:lpstr>
      <vt:lpstr>JUN 26</vt:lpstr>
      <vt:lpstr>JUN 27</vt:lpstr>
      <vt:lpstr>JUN 28</vt:lpstr>
      <vt:lpstr>JUN 29</vt:lpstr>
      <vt:lpstr>JUN 30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villamorbooster</dc:creator>
  <cp:lastModifiedBy>Fidel A. Ramos</cp:lastModifiedBy>
  <dcterms:created xsi:type="dcterms:W3CDTF">2014-06-30T06:13:27Z</dcterms:created>
  <dcterms:modified xsi:type="dcterms:W3CDTF">2018-06-30T16:03:30Z</dcterms:modified>
</cp:coreProperties>
</file>