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45" windowHeight="4755" firstSheet="1" activeTab="5"/>
  </bookViews>
  <sheets>
    <sheet name="Bảng I" sheetId="6" r:id="rId1"/>
    <sheet name="Bảng II" sheetId="1" r:id="rId2"/>
    <sheet name="Bảng III" sheetId="2" r:id="rId3"/>
    <sheet name="Bảng IV" sheetId="7" r:id="rId4"/>
    <sheet name="Bảng V" sheetId="4" r:id="rId5"/>
    <sheet name="Bảng VI" sheetId="5" r:id="rId6"/>
    <sheet name="Bảng VII" sheetId="8" r:id="rId7"/>
    <sheet name="Bảng VIII" sheetId="9" r:id="rId8"/>
    <sheet name="danh sách các tác nhân" sheetId="10" r:id="rId9"/>
  </sheets>
  <definedNames>
    <definedName name="_Toc269827541" localSheetId="0">'Bảng I'!$A$1</definedName>
    <definedName name="_Toc269827547" localSheetId="3">'Bảng IV'!$A$1</definedName>
    <definedName name="_Toc269827549" localSheetId="4">'Bảng V'!$A$1</definedName>
    <definedName name="_Toc269827551" localSheetId="5">'Bảng VI'!$A$1</definedName>
    <definedName name="_Toc269827553" localSheetId="5">'Bảng VI'!$H$3</definedName>
  </definedNames>
  <calcPr calcId="144525" concurrentCalc="0"/>
</workbook>
</file>

<file path=xl/calcChain.xml><?xml version="1.0" encoding="utf-8"?>
<calcChain xmlns="http://schemas.openxmlformats.org/spreadsheetml/2006/main">
  <c r="D11" i="8" l="1"/>
  <c r="D14" i="8"/>
  <c r="D4" i="9"/>
  <c r="D5" i="9"/>
  <c r="D6" i="9"/>
  <c r="D8" i="9"/>
  <c r="D9" i="8"/>
  <c r="D8" i="8"/>
  <c r="D6" i="8"/>
  <c r="D5" i="8"/>
  <c r="E65" i="5"/>
  <c r="E54" i="5"/>
  <c r="E57" i="5"/>
  <c r="E58" i="5"/>
  <c r="E59" i="5"/>
  <c r="E60" i="5"/>
  <c r="E61" i="5"/>
  <c r="E62" i="5"/>
  <c r="E63" i="5"/>
  <c r="E64" i="5"/>
  <c r="E56" i="5"/>
  <c r="E19" i="4"/>
  <c r="E7" i="4"/>
  <c r="E8" i="4"/>
  <c r="E9" i="4"/>
  <c r="E10" i="4"/>
  <c r="E11" i="4"/>
  <c r="E12" i="4"/>
  <c r="E13" i="4"/>
  <c r="E14" i="4"/>
  <c r="E15" i="4"/>
  <c r="E16" i="4"/>
  <c r="E17" i="4"/>
  <c r="E18" i="4"/>
  <c r="E6" i="4"/>
  <c r="F6" i="7"/>
  <c r="F7" i="7"/>
  <c r="F5" i="7"/>
  <c r="F8" i="2"/>
  <c r="F6" i="2"/>
  <c r="F7" i="2"/>
  <c r="F5" i="2"/>
  <c r="D7" i="8"/>
  <c r="D12" i="8"/>
  <c r="F4" i="7"/>
  <c r="F13" i="7"/>
  <c r="F14" i="7"/>
  <c r="F15" i="7"/>
  <c r="F12" i="7"/>
  <c r="F9" i="7"/>
  <c r="F10" i="7"/>
  <c r="F11" i="7"/>
  <c r="F8" i="7"/>
  <c r="F16" i="7"/>
  <c r="E4" i="7"/>
  <c r="E16" i="7"/>
  <c r="D7" i="9"/>
  <c r="D10" i="8"/>
  <c r="E66" i="5"/>
  <c r="E20" i="4"/>
</calcChain>
</file>

<file path=xl/sharedStrings.xml><?xml version="1.0" encoding="utf-8"?>
<sst xmlns="http://schemas.openxmlformats.org/spreadsheetml/2006/main" count="450" uniqueCount="287">
  <si>
    <t>TT</t>
  </si>
  <si>
    <t>Tên Use-case</t>
  </si>
  <si>
    <t>Tên tác nhân chính</t>
  </si>
  <si>
    <t>Tên tác nhân phụ</t>
  </si>
  <si>
    <t>Mô tả  trường hợp sử dụng</t>
  </si>
  <si>
    <t>Mức độ cần thiết</t>
  </si>
  <si>
    <t>B</t>
  </si>
  <si>
    <t>M</t>
  </si>
  <si>
    <t>BẢNG TÍNH TOÁN ĐIỂM CÁC TÁC NHÂN (ACTORS) TƯƠNG TÁC, TRAO ĐỔI THÔNG TIN VỚI PHẦN MỀM</t>
  </si>
  <si>
    <t>Điểm của từng loại tác nhân = số tác nhân * trọng số</t>
  </si>
  <si>
    <t>Loại Actor</t>
  </si>
  <si>
    <t>Mô tả</t>
  </si>
  <si>
    <t>Trọng số</t>
  </si>
  <si>
    <t>Kết quả</t>
  </si>
  <si>
    <t>Ghi chú</t>
  </si>
  <si>
    <t>Loại actor</t>
  </si>
  <si>
    <t>Thuộc loại giao diện của chương trình</t>
  </si>
  <si>
    <t>Đơn giản</t>
  </si>
  <si>
    <t>Giao diện tương tác hoặc phục vụ một giao thức hoạt động</t>
  </si>
  <si>
    <t>Trung bình</t>
  </si>
  <si>
    <t>Tham khảo danh sách tác nhân</t>
  </si>
  <si>
    <t>Phức tạp</t>
  </si>
  <si>
    <t>Cộng (1+2+3)</t>
  </si>
  <si>
    <t>TAW</t>
  </si>
  <si>
    <t>Số tác nhân</t>
  </si>
  <si>
    <t>Các hệ số</t>
  </si>
  <si>
    <t>Giá trị xếp hạng</t>
  </si>
  <si>
    <t>I</t>
  </si>
  <si>
    <t>Hệ số KT-CN (TFW)</t>
  </si>
  <si>
    <t>0,5</t>
  </si>
  <si>
    <t>Có các tính năng bảo mật đặc biệt</t>
  </si>
  <si>
    <t>Yêu cầu phương tiện đào tạo đặc biệt cho người sử dụng</t>
  </si>
  <si>
    <t>II</t>
  </si>
  <si>
    <t>Trọng sô</t>
  </si>
  <si>
    <t xml:space="preserve">Hệ thống phân tán </t>
  </si>
  <si>
    <t xml:space="preserve">Tính chất đáp ứng tức thời hoặc yêu cầu đảm bảo thông lượng </t>
  </si>
  <si>
    <t xml:space="preserve">Hiệu quả sử dụng trực tuyến </t>
  </si>
  <si>
    <t xml:space="preserve">Độ phức tạp của xử lý bên trong </t>
  </si>
  <si>
    <t xml:space="preserve">Mã nguồn phải tái sử dụng được </t>
  </si>
  <si>
    <t xml:space="preserve">Dễ cài đặt </t>
  </si>
  <si>
    <t xml:space="preserve">Dễ sử dụng </t>
  </si>
  <si>
    <t xml:space="preserve">Khả năng chuyển đổi </t>
  </si>
  <si>
    <t xml:space="preserve">Khả năng dễ thay đổi </t>
  </si>
  <si>
    <t xml:space="preserve">Sử dụng đồng thời </t>
  </si>
  <si>
    <t>Cung cấp truy nhập trực tiếp tới các phần mềm của các hãng thứ ba</t>
  </si>
  <si>
    <t>Hệ số phức tạp về KT-CN (TCF)</t>
  </si>
  <si>
    <t xml:space="preserve"> BẢNG TÍNH TOÁN HỆ SỐ PHỨC TẠP KỸ THUẬT-CÔNG NGHỆ</t>
  </si>
  <si>
    <t>Cộng E</t>
  </si>
  <si>
    <t>BẢNG SẮP XẾP THỨ TỰ ƯU TIÊN CÁC YÊU CẦU</t>
  </si>
  <si>
    <t>CHỨC NĂNG CỦA PHẦN MỀM</t>
  </si>
  <si>
    <t>Mô tả yêu cầu</t>
  </si>
  <si>
    <t>Phân loại</t>
  </si>
  <si>
    <t>...</t>
  </si>
  <si>
    <t>BẢNG TÍNH TOÁN HỆ SỐ TÁC ĐỘNG MÔI TRƯỜNG VÀ NHÓM LÀM VIỆC, HỆ SỐ PHỨC TẠP VỀ MÔI TRƯỜNG</t>
  </si>
  <si>
    <t>I. Dự kiến trình độ và kinh nghiệm cần có của nhân công lao động</t>
  </si>
  <si>
    <t>Kỹ năng</t>
  </si>
  <si>
    <t>Điểm đánh giá</t>
  </si>
  <si>
    <t>Kỹ năng lập trình</t>
  </si>
  <si>
    <t>HTML</t>
  </si>
  <si>
    <t>PHP/MySQL</t>
  </si>
  <si>
    <t>Java</t>
  </si>
  <si>
    <t>Javascript</t>
  </si>
  <si>
    <t>VB</t>
  </si>
  <si>
    <t>VC++</t>
  </si>
  <si>
    <t>C/C++</t>
  </si>
  <si>
    <t>Microsoft.NET</t>
  </si>
  <si>
    <t>Kylix</t>
  </si>
  <si>
    <t>Perl</t>
  </si>
  <si>
    <t>C#</t>
  </si>
  <si>
    <t>Delphi</t>
  </si>
  <si>
    <t>Kiến thức về phần mềm</t>
  </si>
  <si>
    <t>Flash</t>
  </si>
  <si>
    <t>Illustrator</t>
  </si>
  <si>
    <t>Photoshop</t>
  </si>
  <si>
    <t>Firework</t>
  </si>
  <si>
    <t>SQL server</t>
  </si>
  <si>
    <t>Oracle</t>
  </si>
  <si>
    <t>IIS</t>
  </si>
  <si>
    <t>Frontpage</t>
  </si>
  <si>
    <t>MS Word</t>
  </si>
  <si>
    <t>MS Excel</t>
  </si>
  <si>
    <t>Open Office</t>
  </si>
  <si>
    <t>MS Access</t>
  </si>
  <si>
    <t>Visio</t>
  </si>
  <si>
    <t>MS Project</t>
  </si>
  <si>
    <t>Linux</t>
  </si>
  <si>
    <t>Unix</t>
  </si>
  <si>
    <t>Win NT</t>
  </si>
  <si>
    <t>Win 2000/XP</t>
  </si>
  <si>
    <t>LAN</t>
  </si>
  <si>
    <t>WAN</t>
  </si>
  <si>
    <t>Internet</t>
  </si>
  <si>
    <t>Intranet</t>
  </si>
  <si>
    <r>
      <t xml:space="preserve">Hiểu biết về qui trình và kinh nghiệm thực tế </t>
    </r>
    <r>
      <rPr>
        <sz val="13"/>
        <color rgb="FF000000"/>
        <rFont val="Times New Roman"/>
        <family val="1"/>
      </rPr>
      <t>(ghi rõ loại)</t>
    </r>
  </si>
  <si>
    <t>Có áp dụng qui trình phát triển phần mềm theo mẫu RUP và có hiểu biết về RUP hoặc quy trình phát triển phần mềm tương đương</t>
  </si>
  <si>
    <t xml:space="preserve">Có kinh nghiệm về ứng dụng tương tự </t>
  </si>
  <si>
    <t xml:space="preserve">Có kinh nghiệm về hướng đối tượng </t>
  </si>
  <si>
    <t>Có khả năng lãnh đạo Nhóm</t>
  </si>
  <si>
    <t>Có tính cách năng động</t>
  </si>
  <si>
    <r>
      <t xml:space="preserve">Loại khác </t>
    </r>
    <r>
      <rPr>
        <sz val="13"/>
        <color rgb="FF000000"/>
        <rFont val="Times New Roman"/>
        <family val="1"/>
      </rPr>
      <t>(ghi rõ loại)</t>
    </r>
  </si>
  <si>
    <t>Các hệ số tác động môi trường</t>
  </si>
  <si>
    <t>Độ ổn định kinh nghiệm</t>
  </si>
  <si>
    <t>Hệ số tác động môi trường và nhóm làm việc (EFW)</t>
  </si>
  <si>
    <t>Đánh giá cho từng thành viên</t>
  </si>
  <si>
    <t>1,5</t>
  </si>
  <si>
    <t>Tính chất năng động</t>
  </si>
  <si>
    <t>Đánh giá chung cho Dự án</t>
  </si>
  <si>
    <t>Độ ổn định của các yêu cầu</t>
  </si>
  <si>
    <t>Sử dụng các nhân viên làm bán thời gian</t>
  </si>
  <si>
    <t>Dùng ngôn ngữ lập trình loại khó</t>
  </si>
  <si>
    <t>Hệ số phức tạp về môi trường (EF)</t>
  </si>
  <si>
    <t>III</t>
  </si>
  <si>
    <t>Độ ổn định kinh nghiệm (ES)</t>
  </si>
  <si>
    <t>IV</t>
  </si>
  <si>
    <t>Nội suy thời gian lao động (P)</t>
  </si>
  <si>
    <t>BẢNG TÍNH TOÁN ĐIỂM CÁC TRƯỜNG HỢP SỬ DỤNG (USE-CASE)</t>
  </si>
  <si>
    <t>STT</t>
  </si>
  <si>
    <t>Loại</t>
  </si>
  <si>
    <t>T</t>
  </si>
  <si>
    <t>TBF</t>
  </si>
  <si>
    <t>Loại trường hợp sử dụng</t>
  </si>
  <si>
    <t>Hệ số BMT</t>
  </si>
  <si>
    <t>1,2</t>
  </si>
  <si>
    <t>Bảng tính toán giá trị phần mềm</t>
  </si>
  <si>
    <t>Hạng mục</t>
  </si>
  <si>
    <t>Diễn giải</t>
  </si>
  <si>
    <t>Giá trị</t>
  </si>
  <si>
    <t>Tính điểm trường hợp sử dụng (Use-case)</t>
  </si>
  <si>
    <t>Điểm Actor (TAW)</t>
  </si>
  <si>
    <t>Điểm Use-case (TBF)</t>
  </si>
  <si>
    <t>Tính điểm UUCP</t>
  </si>
  <si>
    <t>Tính điểm AUCP</t>
  </si>
  <si>
    <t>Giá trị nỗ lực thực tế (E)</t>
  </si>
  <si>
    <t>Mức lương lao động bình quân (H)</t>
  </si>
  <si>
    <t>V</t>
  </si>
  <si>
    <t>Giá trị phần mềm nội bộ (G)</t>
  </si>
  <si>
    <t>Khoản mục chi phí</t>
  </si>
  <si>
    <t>Cách tính</t>
  </si>
  <si>
    <t>Ký hiệu</t>
  </si>
  <si>
    <t>Giá trị phần mềm</t>
  </si>
  <si>
    <t>Chi phí chung</t>
  </si>
  <si>
    <t>Thu nhập chịu thuế tính trước</t>
  </si>
  <si>
    <t>Chi phí phần mềm</t>
  </si>
  <si>
    <t>TỔNG CỘNG</t>
  </si>
  <si>
    <t>G</t>
  </si>
  <si>
    <t>C</t>
  </si>
  <si>
    <t>TL</t>
  </si>
  <si>
    <t>Phụ lục III</t>
  </si>
  <si>
    <t>Phụ lục IV</t>
  </si>
  <si>
    <t>TCF = 0,6 + (0,01 x TFW)</t>
  </si>
  <si>
    <t>EF = 1,4 + (-0,03 x EFW)</t>
  </si>
  <si>
    <t>AUCP = UUCP x TCF x EF</t>
  </si>
  <si>
    <t>P : người/giờ/AUCP</t>
  </si>
  <si>
    <t>E = 10/6 x AUCP</t>
  </si>
  <si>
    <t xml:space="preserve">H: người/giờ </t>
  </si>
  <si>
    <t>G = 1,4 x E x P x H</t>
  </si>
  <si>
    <t>1,4 x E x P x H</t>
  </si>
  <si>
    <t>G x tỷ lệ</t>
  </si>
  <si>
    <t>(G+C) x tỷ lệ</t>
  </si>
  <si>
    <t>G + C + TL</t>
  </si>
  <si>
    <t>BẢNG TỔNG HỢP CHI PHÍ PHẦN MỀM</t>
  </si>
  <si>
    <r>
      <t>G</t>
    </r>
    <r>
      <rPr>
        <vertAlign val="subscript"/>
        <sz val="13"/>
        <color rgb="FF000000"/>
        <rFont val="Times New Roman"/>
        <family val="1"/>
      </rPr>
      <t>PM</t>
    </r>
  </si>
  <si>
    <t>Trọng số UCP chuẩn</t>
  </si>
  <si>
    <t>Đếm số Use case</t>
  </si>
  <si>
    <t>Các yêu cầu phải thỏa mãn thì phần mềm mới được chấp nhận.
Use-case đơn giản &lt;=3 transactions hoặc đường chỉ thị</t>
  </si>
  <si>
    <t>Các chức năng không phải là cốt lõi hay các chức năng phụ trợ hoặc theo yêu cầu của bên đặt hàng
Use-case trung bình từ 4 đến 7 transactions</t>
  </si>
  <si>
    <t>Các yêu cầu được tư vấn thêm hoặc đưa ra để bên đặt hàng lựa chọn thêm nếu muốn
Use-case phức tạp &gt;7 transactions</t>
  </si>
  <si>
    <t>Bổ sung bệnh nhân</t>
  </si>
  <si>
    <t>Dữ liệu đầu vào</t>
  </si>
  <si>
    <t>Tìm kiếm bệnh nhân</t>
  </si>
  <si>
    <t>Dữ liệu tra cứu</t>
  </si>
  <si>
    <t>Xóa bệnh nhân</t>
  </si>
  <si>
    <t>Yêu cầu truy vấn</t>
  </si>
  <si>
    <t>Cập nhật thông tin bệnh nhân</t>
  </si>
  <si>
    <t>Cơ sở dữ liệuDữ liệu tra cứu</t>
  </si>
  <si>
    <t>Bổ sung đơn vị sở hữu bệnh nhân mới</t>
  </si>
  <si>
    <t>Tìm kiếm đơn vị có bệnh nhân</t>
  </si>
  <si>
    <t>Xóa đơn vị có bệnh nhân</t>
  </si>
  <si>
    <t>Cập nhật thông tin đơn vị có bệnh nhân</t>
  </si>
  <si>
    <t>Cơ sở dữ liệu</t>
  </si>
  <si>
    <t>bổ sung tình trạng bệnh nhân</t>
  </si>
  <si>
    <t>xuất báo cáo bệnh nhân</t>
  </si>
  <si>
    <t>Dữ liệu đầu ra</t>
  </si>
  <si>
    <t>thêm bệnh nhân mới</t>
  </si>
  <si>
    <t>Đổi mật khẩu hệ thống</t>
  </si>
  <si>
    <t>UUCP = TAW + TBF</t>
  </si>
  <si>
    <t>Danh sách tác nhân</t>
  </si>
  <si>
    <t>Mã tác nhân</t>
  </si>
  <si>
    <t>Tên tác nhân</t>
  </si>
  <si>
    <t>AC1</t>
  </si>
  <si>
    <t>AC2</t>
  </si>
  <si>
    <t>AC3</t>
  </si>
  <si>
    <t>AC4</t>
  </si>
  <si>
    <t>AC5</t>
  </si>
  <si>
    <t>Bác sĩ</t>
  </si>
  <si>
    <t>Y tá</t>
  </si>
  <si>
    <t>Bệnh nhân</t>
  </si>
  <si>
    <t>Nhân viên tiếp đón</t>
  </si>
  <si>
    <t>Nhân viên bán thuốc</t>
  </si>
  <si>
    <t>AC6</t>
  </si>
  <si>
    <t>Nhân viên quản lý vật tư</t>
  </si>
  <si>
    <t>Bác sĩ khám bệnh và chuẩn đoán lâm sàng, đưa ra các y lệnh để diều trị cho bệnh nhân</t>
  </si>
  <si>
    <t>Y tá chăm sóc ban đầu và sau chữa bệnh cho bệnh nhân</t>
  </si>
  <si>
    <t>Bệnh nhân là người đến khám bệnh tại phòng khám</t>
  </si>
  <si>
    <t>Nhân viên có nhiệm vụ đưa ra lịch khám bệnh và phiếu chờ cho người bệnh</t>
  </si>
  <si>
    <t>Nhân viên bán thuốc theo đơn của bác sĩ đưa ra</t>
  </si>
  <si>
    <t>Nhân viên bảo quản các cơ sở vật chất của phòng khám</t>
  </si>
  <si>
    <t>AC7</t>
  </si>
  <si>
    <t>Quản trị</t>
  </si>
  <si>
    <t>Nhân viên phòng hành chính của phòng khám có chức năng quản lý các danh mục như: thuốc, bác sĩ , người bệnh</t>
  </si>
  <si>
    <t>Khám bệnh</t>
  </si>
  <si>
    <t>Đăng nhập</t>
  </si>
  <si>
    <t>Đổi mật khẩu</t>
  </si>
  <si>
    <t>Tìm kiếm thuốc</t>
  </si>
  <si>
    <t>Chỉ định lâm sàng</t>
  </si>
  <si>
    <t>Xem kết quả lâm sàng</t>
  </si>
  <si>
    <t>Kê toa thuốc</t>
  </si>
  <si>
    <t>In toa thuốc</t>
  </si>
  <si>
    <t xml:space="preserve">Xem quá trình khám bệnh </t>
  </si>
  <si>
    <t>Thêm bệnh nhân</t>
  </si>
  <si>
    <t>Lập hóa đơn</t>
  </si>
  <si>
    <t xml:space="preserve">In hóa đơn </t>
  </si>
  <si>
    <t xml:space="preserve">Quản lý thuốc </t>
  </si>
  <si>
    <t>Quản lý bệnh lý</t>
  </si>
  <si>
    <t>Quản lý dịch vụ cận lâm sàng</t>
  </si>
  <si>
    <t>Nhân viên,quản trị</t>
  </si>
  <si>
    <t>Người sử dụng hệ thống</t>
  </si>
  <si>
    <t>Bác sĩ,Y tá</t>
  </si>
  <si>
    <t>Bán thuốc</t>
  </si>
  <si>
    <t>Nhân viên bán thuốc,bác sĩ</t>
  </si>
  <si>
    <t>Đưa ra chi tiết phiếu khám</t>
  </si>
  <si>
    <t>Đưa ra địa điểm khám bệnh</t>
  </si>
  <si>
    <t>Xem lịch sử khám</t>
  </si>
  <si>
    <t>Xem tiền sử bệnh</t>
  </si>
  <si>
    <t>Xem thông tin bệnh nhân</t>
  </si>
  <si>
    <t>Quản lý lịch hẹn</t>
  </si>
  <si>
    <t>Sao lưu và phục hồi dữ liệu</t>
  </si>
  <si>
    <t>Liên kết với hệ thống quản lý xét nghiệm</t>
  </si>
  <si>
    <t>Quản lý kho thuốc</t>
  </si>
  <si>
    <t>Quản lý vật tư y tế tiêu hao</t>
  </si>
  <si>
    <t>Hỗ trợ máy in film</t>
  </si>
  <si>
    <t>Quản lý ca làm việc, giao ca</t>
  </si>
  <si>
    <t>Thống kê và báo cáo</t>
  </si>
  <si>
    <t>Quản lý chất lượng máy móc</t>
  </si>
  <si>
    <t>Thống kê nhóm người bệnh theo từng bệnh</t>
  </si>
  <si>
    <t>Đưa ra y lệnh</t>
  </si>
  <si>
    <t>Thực hiện y lện</t>
  </si>
  <si>
    <t>Chăm sóc ban đầu cho bệnh nhân</t>
  </si>
  <si>
    <t>Đăng kí khám bệnh</t>
  </si>
  <si>
    <t>Báo cáo tìa chính đưa ra doanh thu của phòng khám</t>
  </si>
  <si>
    <t>Điều chuyển nhân viên vào phòng khám</t>
  </si>
  <si>
    <t>Bác sĩ có thể tìm tiếm được bệnh nhân để chữa bệnh đồng thời xem hồ sơ bệnh án lần khám trước</t>
  </si>
  <si>
    <t>Khám đưa ra các biểu hiện lâm sàng ban đầu</t>
  </si>
  <si>
    <t>Sau khi khám thì xem được các kết quả lâm sàng ban đầu</t>
  </si>
  <si>
    <t>Đưa ra các yêu cầu chữa bệnh cụ thể</t>
  </si>
  <si>
    <t>Đưa ra các toa thuốc chữa bệnh</t>
  </si>
  <si>
    <t>In ra toa thuốc cụ thể</t>
  </si>
  <si>
    <t>Khám chữa bệnh cho bệnh nhân</t>
  </si>
  <si>
    <t>Xem quá trình khám bệnh của lần này và các lần trước</t>
  </si>
  <si>
    <t>Xem tiền sử các bệnh trước của bệnh nhân</t>
  </si>
  <si>
    <t>Xem lịch sử khám bệnh của bệnh nhân lần khám trước</t>
  </si>
  <si>
    <t>Đưa ra các xét nghiệm khám cụ thể của bệnh nhân</t>
  </si>
  <si>
    <t>Đăng nhập vào hệ thống</t>
  </si>
  <si>
    <t>Ban đầu chăm sóc cơ bản cho bệnh nhân</t>
  </si>
  <si>
    <t>Thực hiện yêu cầu chữa bệnh mà bác sĩ yêu cầu</t>
  </si>
  <si>
    <t>In ra hóa đơn khám bệnh</t>
  </si>
  <si>
    <t>Thêm mới hồ sơ bệnh nhân</t>
  </si>
  <si>
    <t>Quản lý lịch bệnh nhân đến khám</t>
  </si>
  <si>
    <t>Đưa địa điểm để bệnh nhân khám bệnh trong phòng khám</t>
  </si>
  <si>
    <t>Lập hóa đơn khám bệnh cụ thể</t>
  </si>
  <si>
    <t xml:space="preserve">Đưa người bệnh đến phòng khám </t>
  </si>
  <si>
    <t>Tìm kiếm thuốc trong cơ sở</t>
  </si>
  <si>
    <t>Quản lý lượng thuốc cũng như các loại thuốc</t>
  </si>
  <si>
    <t>Bán thuốc cho bệnh nhân theo đơn thuốc</t>
  </si>
  <si>
    <t>Quản lý lượng thuốc trong cơ sở</t>
  </si>
  <si>
    <t>Saắp xếp ca lịch làm cho nhân viên trong phòng khám</t>
  </si>
  <si>
    <t>Liên kết với hệ thống quản lý xet nghệm</t>
  </si>
  <si>
    <t xml:space="preserve">Thống kê người khám bệnh </t>
  </si>
  <si>
    <t>Sao lưu và phục hồi dữ liệu nếu dữ liệu bị mất</t>
  </si>
  <si>
    <t>Quản lý các bệnh lý chung của người bệnh</t>
  </si>
  <si>
    <t>Đưa ra doanh thu của phòng khám</t>
  </si>
  <si>
    <t>Thống kê ra các nhóm bệnh</t>
  </si>
  <si>
    <t>Quản lý các dịch vụ cận lâm sàng</t>
  </si>
  <si>
    <t xml:space="preserve">Đăng kí khám bệnh </t>
  </si>
  <si>
    <t>Giá trị điểm trường hợp sử dụng sau hiệu chỉnh</t>
  </si>
  <si>
    <t>TFW hệ số kỹ thuật công nghệ</t>
  </si>
  <si>
    <t>Giá trị điểm sử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</si>
</sst>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sz val="10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3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scheme val="minor"/>
    </font>
    <font>
      <sz val="13"/>
      <color theme="1"/>
      <name val="Calibri"/>
      <family val="2"/>
      <scheme val="minor"/>
    </font>
    <font>
      <vertAlign val="subscript"/>
      <sz val="13"/>
      <color rgb="FF000000"/>
      <name val="Times New Roman"/>
      <family val="1"/>
    </font>
    <font>
      <b/>
      <sz val="13"/>
      <color theme="1"/>
      <name val="Calibri"/>
      <scheme val="minor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</font>
    <font>
      <sz val="11"/>
      <color theme="1"/>
      <name val="Times New Roman"/>
    </font>
    <font>
      <b/>
      <sz val="16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34"/>
      </patternFill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43" fontId="19" fillId="0" borderId="0" applyFont="0" applyFill="0" applyBorder="0" applyAlignment="0" applyProtection="0"/>
    <xf numFmtId="0" fontId="20" fillId="4" borderId="17" applyNumberFormat="0" applyAlignment="0" applyProtection="0"/>
    <xf numFmtId="0" fontId="21" fillId="0" borderId="0"/>
  </cellStyleXfs>
  <cellXfs count="1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4" fillId="0" borderId="0" xfId="1" applyFont="1" applyAlignment="1">
      <alignment wrapText="1"/>
    </xf>
    <xf numFmtId="0" fontId="3" fillId="2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0" fontId="4" fillId="0" borderId="2" xfId="1" applyFont="1" applyBorder="1" applyAlignment="1">
      <alignment wrapText="1"/>
    </xf>
    <xf numFmtId="0" fontId="3" fillId="0" borderId="2" xfId="1" applyFont="1" applyBorder="1" applyAlignment="1">
      <alignment vertical="center" wrapText="1"/>
    </xf>
    <xf numFmtId="0" fontId="1" fillId="0" borderId="0" xfId="0" applyFont="1" applyAlignment="1">
      <alignment horizontal="justify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8" fillId="0" borderId="0" xfId="0" applyFont="1"/>
    <xf numFmtId="0" fontId="1" fillId="0" borderId="0" xfId="0" applyFont="1"/>
    <xf numFmtId="0" fontId="5" fillId="0" borderId="5" xfId="0" applyFont="1" applyBorder="1" applyAlignment="1">
      <alignment vertical="top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vertical="top" wrapText="1"/>
    </xf>
    <xf numFmtId="0" fontId="13" fillId="0" borderId="13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top" wrapText="1"/>
    </xf>
    <xf numFmtId="0" fontId="0" fillId="0" borderId="0" xfId="0"/>
    <xf numFmtId="0" fontId="3" fillId="2" borderId="2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wrapText="1"/>
    </xf>
    <xf numFmtId="0" fontId="3" fillId="0" borderId="2" xfId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3" fillId="0" borderId="2" xfId="1" applyFont="1" applyBorder="1" applyAlignment="1">
      <alignment wrapText="1"/>
    </xf>
    <xf numFmtId="0" fontId="0" fillId="0" borderId="0" xfId="0"/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0" fillId="0" borderId="0" xfId="0" applyBorder="1" applyAlignment="1">
      <alignment vertical="top" wrapText="1"/>
    </xf>
    <xf numFmtId="0" fontId="24" fillId="4" borderId="17" xfId="3" applyFont="1" applyAlignment="1">
      <alignment horizontal="center" vertical="center"/>
    </xf>
    <xf numFmtId="0" fontId="24" fillId="4" borderId="17" xfId="3" applyFont="1" applyAlignment="1">
      <alignment horizontal="left" vertical="center" wrapText="1"/>
    </xf>
    <xf numFmtId="0" fontId="24" fillId="4" borderId="17" xfId="3" applyFont="1" applyAlignment="1">
      <alignment horizontal="left" vertical="center"/>
    </xf>
    <xf numFmtId="0" fontId="24" fillId="4" borderId="17" xfId="3" applyFont="1" applyAlignment="1">
      <alignment vertical="center"/>
    </xf>
    <xf numFmtId="0" fontId="24" fillId="4" borderId="23" xfId="3" applyFont="1" applyBorder="1" applyAlignment="1">
      <alignment horizontal="center" vertical="center"/>
    </xf>
    <xf numFmtId="0" fontId="24" fillId="4" borderId="23" xfId="3" applyFont="1" applyBorder="1" applyAlignment="1">
      <alignment vertical="center"/>
    </xf>
    <xf numFmtId="0" fontId="0" fillId="0" borderId="24" xfId="0" applyBorder="1"/>
    <xf numFmtId="0" fontId="0" fillId="0" borderId="25" xfId="0" applyBorder="1"/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/>
    <xf numFmtId="0" fontId="25" fillId="0" borderId="1" xfId="0" applyFont="1" applyFill="1" applyBorder="1"/>
    <xf numFmtId="0" fontId="22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164" fontId="11" fillId="0" borderId="1" xfId="2" applyNumberFormat="1" applyFont="1" applyBorder="1" applyAlignment="1">
      <alignment horizontal="center" vertical="center"/>
    </xf>
    <xf numFmtId="164" fontId="15" fillId="0" borderId="1" xfId="0" applyNumberFormat="1" applyFont="1" applyBorder="1"/>
    <xf numFmtId="164" fontId="15" fillId="0" borderId="1" xfId="2" applyNumberFormat="1" applyFont="1" applyBorder="1"/>
    <xf numFmtId="0" fontId="1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justify" vertical="center" wrapText="1"/>
    </xf>
    <xf numFmtId="0" fontId="9" fillId="0" borderId="18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justify" vertical="center" wrapText="1"/>
    </xf>
    <xf numFmtId="0" fontId="3" fillId="0" borderId="0" xfId="1" applyFont="1" applyBorder="1" applyAlignment="1">
      <alignment horizontal="center" wrapText="1"/>
    </xf>
    <xf numFmtId="0" fontId="4" fillId="3" borderId="0" xfId="1" applyFont="1" applyFill="1" applyBorder="1" applyAlignment="1">
      <alignment wrapText="1"/>
    </xf>
    <xf numFmtId="0" fontId="18" fillId="0" borderId="0" xfId="0" applyFont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4" fillId="0" borderId="2" xfId="1" applyFont="1" applyBorder="1" applyAlignment="1">
      <alignment horizontal="left"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164" fontId="11" fillId="0" borderId="11" xfId="2" applyNumberFormat="1" applyFont="1" applyBorder="1" applyAlignment="1">
      <alignment horizontal="center" vertical="center"/>
    </xf>
  </cellXfs>
  <cellStyles count="5">
    <cellStyle name="Comma" xfId="2" builtinId="3"/>
    <cellStyle name="Normal" xfId="0" builtinId="0"/>
    <cellStyle name="Normal 2" xfId="1"/>
    <cellStyle name="Normal 2 2" xfId="4"/>
    <cellStyle name="Output" xfId="3" builtinId="2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2" displayName="Table2" ref="A4:F14" headerRowCount="0" headerRowDxfId="20" dataDxfId="19" totalsRowDxfId="17" tableBorderDxfId="18">
  <tableColumns count="6">
    <tableColumn id="1" name="STT" totalsRowLabel="Total" headerRowDxfId="16" dataDxfId="15"/>
    <tableColumn id="2" name="Hạng mục" headerRowDxfId="14" dataDxfId="13" totalsRowDxfId="12"/>
    <tableColumn id="3" name="Diễn giải" headerRowDxfId="11" dataDxfId="10" totalsRowDxfId="9"/>
    <tableColumn id="4" name="Giá trị" headerRowDxfId="8" dataDxfId="7" totalsRowDxfId="6"/>
    <tableColumn id="5" name="Ghi chú" totalsRowFunction="count" headerRowDxfId="5" dataDxfId="4" totalsRowDxfId="3"/>
    <tableColumn id="6" name="Column1" headerRowDxfId="2" dataDxfId="1" totalsRowDxfId="0"/>
  </tableColumns>
  <tableStyleInfo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selection activeCell="B45" sqref="B45:B51"/>
    </sheetView>
  </sheetViews>
  <sheetFormatPr defaultRowHeight="15" x14ac:dyDescent="0.25"/>
  <cols>
    <col min="2" max="2" width="39.5703125" customWidth="1"/>
    <col min="3" max="3" width="21.42578125" customWidth="1"/>
    <col min="4" max="4" width="10.42578125" customWidth="1"/>
  </cols>
  <sheetData>
    <row r="1" spans="1:4" ht="18.75" x14ac:dyDescent="0.25">
      <c r="A1" s="94" t="s">
        <v>48</v>
      </c>
      <c r="B1" s="94"/>
      <c r="C1" s="94"/>
      <c r="D1" s="94"/>
    </row>
    <row r="2" spans="1:4" ht="18.75" x14ac:dyDescent="0.25">
      <c r="A2" s="94" t="s">
        <v>49</v>
      </c>
      <c r="B2" s="94"/>
      <c r="C2" s="94"/>
      <c r="D2" s="63"/>
    </row>
    <row r="3" spans="1:4" x14ac:dyDescent="0.25">
      <c r="A3" s="57"/>
      <c r="B3" s="57"/>
      <c r="C3" s="57"/>
      <c r="D3" s="57"/>
    </row>
    <row r="4" spans="1:4" ht="18.75" x14ac:dyDescent="0.25">
      <c r="A4" s="68"/>
      <c r="B4" s="68"/>
      <c r="C4" s="68"/>
      <c r="D4" s="68"/>
    </row>
    <row r="5" spans="1:4" ht="19.5" thickBot="1" x14ac:dyDescent="0.3">
      <c r="A5" s="69" t="s">
        <v>0</v>
      </c>
      <c r="B5" s="70" t="s">
        <v>50</v>
      </c>
      <c r="C5" s="70" t="s">
        <v>51</v>
      </c>
      <c r="D5" s="70" t="s">
        <v>14</v>
      </c>
    </row>
    <row r="6" spans="1:4" ht="19.5" thickBot="1" x14ac:dyDescent="0.3">
      <c r="A6" s="64">
        <v>1</v>
      </c>
      <c r="B6" s="66" t="s">
        <v>167</v>
      </c>
      <c r="C6" s="65" t="s">
        <v>168</v>
      </c>
      <c r="D6" s="65"/>
    </row>
    <row r="7" spans="1:4" ht="19.5" thickBot="1" x14ac:dyDescent="0.3">
      <c r="A7" s="64">
        <v>2</v>
      </c>
      <c r="B7" s="66" t="s">
        <v>169</v>
      </c>
      <c r="C7" s="65" t="s">
        <v>170</v>
      </c>
      <c r="D7" s="65"/>
    </row>
    <row r="8" spans="1:4" ht="19.5" thickBot="1" x14ac:dyDescent="0.3">
      <c r="A8" s="64">
        <v>3</v>
      </c>
      <c r="B8" s="66" t="s">
        <v>171</v>
      </c>
      <c r="C8" s="65" t="s">
        <v>172</v>
      </c>
      <c r="D8" s="65"/>
    </row>
    <row r="9" spans="1:4" x14ac:dyDescent="0.25">
      <c r="A9" s="95">
        <v>4</v>
      </c>
      <c r="B9" s="95" t="s">
        <v>173</v>
      </c>
      <c r="C9" s="98" t="s">
        <v>174</v>
      </c>
      <c r="D9" s="98"/>
    </row>
    <row r="10" spans="1:4" x14ac:dyDescent="0.25">
      <c r="A10" s="96"/>
      <c r="B10" s="96"/>
      <c r="C10" s="99"/>
      <c r="D10" s="99"/>
    </row>
    <row r="11" spans="1:4" x14ac:dyDescent="0.25">
      <c r="A11" s="96"/>
      <c r="B11" s="96"/>
      <c r="C11" s="99"/>
      <c r="D11" s="99"/>
    </row>
    <row r="12" spans="1:4" x14ac:dyDescent="0.25">
      <c r="A12" s="96"/>
      <c r="B12" s="96"/>
      <c r="C12" s="99"/>
      <c r="D12" s="99"/>
    </row>
    <row r="13" spans="1:4" x14ac:dyDescent="0.25">
      <c r="A13" s="96"/>
      <c r="B13" s="96"/>
      <c r="C13" s="99"/>
      <c r="D13" s="99"/>
    </row>
    <row r="14" spans="1:4" x14ac:dyDescent="0.25">
      <c r="A14" s="96"/>
      <c r="B14" s="96"/>
      <c r="C14" s="99"/>
      <c r="D14" s="99"/>
    </row>
    <row r="15" spans="1:4" ht="15.75" thickBot="1" x14ac:dyDescent="0.3">
      <c r="A15" s="97"/>
      <c r="B15" s="97"/>
      <c r="C15" s="100"/>
      <c r="D15" s="100"/>
    </row>
    <row r="16" spans="1:4" x14ac:dyDescent="0.25">
      <c r="A16" s="95">
        <v>5</v>
      </c>
      <c r="B16" s="95" t="s">
        <v>175</v>
      </c>
      <c r="C16" s="98" t="s">
        <v>168</v>
      </c>
      <c r="D16" s="98"/>
    </row>
    <row r="17" spans="1:4" x14ac:dyDescent="0.25">
      <c r="A17" s="96"/>
      <c r="B17" s="96"/>
      <c r="C17" s="99"/>
      <c r="D17" s="99"/>
    </row>
    <row r="18" spans="1:4" x14ac:dyDescent="0.25">
      <c r="A18" s="96"/>
      <c r="B18" s="96"/>
      <c r="C18" s="99"/>
      <c r="D18" s="99"/>
    </row>
    <row r="19" spans="1:4" x14ac:dyDescent="0.25">
      <c r="A19" s="96"/>
      <c r="B19" s="96"/>
      <c r="C19" s="99"/>
      <c r="D19" s="99"/>
    </row>
    <row r="20" spans="1:4" x14ac:dyDescent="0.25">
      <c r="A20" s="96"/>
      <c r="B20" s="96"/>
      <c r="C20" s="99"/>
      <c r="D20" s="99"/>
    </row>
    <row r="21" spans="1:4" x14ac:dyDescent="0.25">
      <c r="A21" s="96"/>
      <c r="B21" s="96"/>
      <c r="C21" s="99"/>
      <c r="D21" s="99"/>
    </row>
    <row r="22" spans="1:4" ht="15.75" thickBot="1" x14ac:dyDescent="0.3">
      <c r="A22" s="97"/>
      <c r="B22" s="97"/>
      <c r="C22" s="100"/>
      <c r="D22" s="100"/>
    </row>
    <row r="23" spans="1:4" x14ac:dyDescent="0.25">
      <c r="A23" s="95">
        <v>6</v>
      </c>
      <c r="B23" s="95" t="s">
        <v>176</v>
      </c>
      <c r="C23" s="98" t="s">
        <v>170</v>
      </c>
      <c r="D23" s="98"/>
    </row>
    <row r="24" spans="1:4" x14ac:dyDescent="0.25">
      <c r="A24" s="96"/>
      <c r="B24" s="96"/>
      <c r="C24" s="99"/>
      <c r="D24" s="99"/>
    </row>
    <row r="25" spans="1:4" x14ac:dyDescent="0.25">
      <c r="A25" s="96"/>
      <c r="B25" s="96"/>
      <c r="C25" s="99"/>
      <c r="D25" s="99"/>
    </row>
    <row r="26" spans="1:4" x14ac:dyDescent="0.25">
      <c r="A26" s="96"/>
      <c r="B26" s="96"/>
      <c r="C26" s="99"/>
      <c r="D26" s="99"/>
    </row>
    <row r="27" spans="1:4" x14ac:dyDescent="0.25">
      <c r="A27" s="96"/>
      <c r="B27" s="96"/>
      <c r="C27" s="99"/>
      <c r="D27" s="99"/>
    </row>
    <row r="28" spans="1:4" x14ac:dyDescent="0.25">
      <c r="A28" s="96"/>
      <c r="B28" s="96"/>
      <c r="C28" s="99"/>
      <c r="D28" s="99"/>
    </row>
    <row r="29" spans="1:4" ht="15.75" thickBot="1" x14ac:dyDescent="0.3">
      <c r="A29" s="97"/>
      <c r="B29" s="97"/>
      <c r="C29" s="100"/>
      <c r="D29" s="100"/>
    </row>
    <row r="30" spans="1:4" ht="19.5" thickBot="1" x14ac:dyDescent="0.3">
      <c r="A30" s="64">
        <v>7</v>
      </c>
      <c r="B30" s="66" t="s">
        <v>177</v>
      </c>
      <c r="C30" s="65" t="s">
        <v>172</v>
      </c>
      <c r="D30" s="65"/>
    </row>
    <row r="31" spans="1:4" x14ac:dyDescent="0.25">
      <c r="A31" s="95">
        <v>8</v>
      </c>
      <c r="B31" s="95" t="s">
        <v>178</v>
      </c>
      <c r="C31" s="98" t="s">
        <v>179</v>
      </c>
      <c r="D31" s="98"/>
    </row>
    <row r="32" spans="1:4" x14ac:dyDescent="0.25">
      <c r="A32" s="96"/>
      <c r="B32" s="96"/>
      <c r="C32" s="99"/>
      <c r="D32" s="99"/>
    </row>
    <row r="33" spans="1:4" x14ac:dyDescent="0.25">
      <c r="A33" s="96"/>
      <c r="B33" s="96"/>
      <c r="C33" s="99"/>
      <c r="D33" s="99"/>
    </row>
    <row r="34" spans="1:4" x14ac:dyDescent="0.25">
      <c r="A34" s="96"/>
      <c r="B34" s="96"/>
      <c r="C34" s="99"/>
      <c r="D34" s="99"/>
    </row>
    <row r="35" spans="1:4" x14ac:dyDescent="0.25">
      <c r="A35" s="96"/>
      <c r="B35" s="96"/>
      <c r="C35" s="99"/>
      <c r="D35" s="99"/>
    </row>
    <row r="36" spans="1:4" x14ac:dyDescent="0.25">
      <c r="A36" s="96"/>
      <c r="B36" s="96"/>
      <c r="C36" s="99"/>
      <c r="D36" s="99"/>
    </row>
    <row r="37" spans="1:4" ht="15.75" thickBot="1" x14ac:dyDescent="0.3">
      <c r="A37" s="97"/>
      <c r="B37" s="97"/>
      <c r="C37" s="100"/>
      <c r="D37" s="100"/>
    </row>
    <row r="38" spans="1:4" x14ac:dyDescent="0.25">
      <c r="A38" s="95">
        <v>9</v>
      </c>
      <c r="B38" s="95" t="s">
        <v>180</v>
      </c>
      <c r="C38" s="98" t="s">
        <v>168</v>
      </c>
      <c r="D38" s="98"/>
    </row>
    <row r="39" spans="1:4" x14ac:dyDescent="0.25">
      <c r="A39" s="96"/>
      <c r="B39" s="96"/>
      <c r="C39" s="99"/>
      <c r="D39" s="99"/>
    </row>
    <row r="40" spans="1:4" x14ac:dyDescent="0.25">
      <c r="A40" s="96"/>
      <c r="B40" s="96"/>
      <c r="C40" s="99"/>
      <c r="D40" s="99"/>
    </row>
    <row r="41" spans="1:4" x14ac:dyDescent="0.25">
      <c r="A41" s="96"/>
      <c r="B41" s="96"/>
      <c r="C41" s="99"/>
      <c r="D41" s="99"/>
    </row>
    <row r="42" spans="1:4" x14ac:dyDescent="0.25">
      <c r="A42" s="96"/>
      <c r="B42" s="96"/>
      <c r="C42" s="99"/>
      <c r="D42" s="99"/>
    </row>
    <row r="43" spans="1:4" x14ac:dyDescent="0.25">
      <c r="A43" s="96"/>
      <c r="B43" s="96"/>
      <c r="C43" s="99"/>
      <c r="D43" s="99"/>
    </row>
    <row r="44" spans="1:4" ht="15.75" thickBot="1" x14ac:dyDescent="0.3">
      <c r="A44" s="97"/>
      <c r="B44" s="97"/>
      <c r="C44" s="100"/>
      <c r="D44" s="100"/>
    </row>
    <row r="45" spans="1:4" x14ac:dyDescent="0.25">
      <c r="A45" s="95">
        <v>10</v>
      </c>
      <c r="B45" s="95" t="s">
        <v>181</v>
      </c>
      <c r="C45" s="98" t="s">
        <v>182</v>
      </c>
      <c r="D45" s="98"/>
    </row>
    <row r="46" spans="1:4" x14ac:dyDescent="0.25">
      <c r="A46" s="96"/>
      <c r="B46" s="96"/>
      <c r="C46" s="99"/>
      <c r="D46" s="99"/>
    </row>
    <row r="47" spans="1:4" x14ac:dyDescent="0.25">
      <c r="A47" s="96"/>
      <c r="B47" s="96"/>
      <c r="C47" s="99"/>
      <c r="D47" s="99"/>
    </row>
    <row r="48" spans="1:4" x14ac:dyDescent="0.25">
      <c r="A48" s="96"/>
      <c r="B48" s="96"/>
      <c r="C48" s="99"/>
      <c r="D48" s="99"/>
    </row>
    <row r="49" spans="1:4" x14ac:dyDescent="0.25">
      <c r="A49" s="96"/>
      <c r="B49" s="96"/>
      <c r="C49" s="99"/>
      <c r="D49" s="99"/>
    </row>
    <row r="50" spans="1:4" x14ac:dyDescent="0.25">
      <c r="A50" s="96"/>
      <c r="B50" s="96"/>
      <c r="C50" s="99"/>
      <c r="D50" s="99"/>
    </row>
    <row r="51" spans="1:4" ht="15.75" thickBot="1" x14ac:dyDescent="0.3">
      <c r="A51" s="97"/>
      <c r="B51" s="97"/>
      <c r="C51" s="100"/>
      <c r="D51" s="100"/>
    </row>
    <row r="52" spans="1:4" x14ac:dyDescent="0.25">
      <c r="A52" s="95">
        <v>11</v>
      </c>
      <c r="B52" s="95" t="s">
        <v>183</v>
      </c>
      <c r="C52" s="98" t="s">
        <v>168</v>
      </c>
      <c r="D52" s="98"/>
    </row>
    <row r="53" spans="1:4" x14ac:dyDescent="0.25">
      <c r="A53" s="96"/>
      <c r="B53" s="96"/>
      <c r="C53" s="99"/>
      <c r="D53" s="99"/>
    </row>
    <row r="54" spans="1:4" ht="15.75" thickBot="1" x14ac:dyDescent="0.3">
      <c r="A54" s="97"/>
      <c r="B54" s="97"/>
      <c r="C54" s="100"/>
      <c r="D54" s="100"/>
    </row>
    <row r="55" spans="1:4" x14ac:dyDescent="0.25">
      <c r="A55" s="95">
        <v>12</v>
      </c>
      <c r="B55" s="95" t="s">
        <v>184</v>
      </c>
      <c r="C55" s="98" t="s">
        <v>179</v>
      </c>
      <c r="D55" s="98"/>
    </row>
    <row r="56" spans="1:4" x14ac:dyDescent="0.25">
      <c r="A56" s="96"/>
      <c r="B56" s="96"/>
      <c r="C56" s="99"/>
      <c r="D56" s="99"/>
    </row>
    <row r="57" spans="1:4" x14ac:dyDescent="0.25">
      <c r="A57" s="96"/>
      <c r="B57" s="96"/>
      <c r="C57" s="99"/>
      <c r="D57" s="99"/>
    </row>
    <row r="58" spans="1:4" x14ac:dyDescent="0.25">
      <c r="A58" s="96"/>
      <c r="B58" s="96"/>
      <c r="C58" s="99"/>
      <c r="D58" s="99"/>
    </row>
    <row r="59" spans="1:4" x14ac:dyDescent="0.25">
      <c r="A59" s="96"/>
      <c r="B59" s="96"/>
      <c r="C59" s="99"/>
      <c r="D59" s="99"/>
    </row>
    <row r="60" spans="1:4" x14ac:dyDescent="0.25">
      <c r="A60" s="96"/>
      <c r="B60" s="96"/>
      <c r="C60" s="99"/>
      <c r="D60" s="99"/>
    </row>
    <row r="61" spans="1:4" x14ac:dyDescent="0.25">
      <c r="A61" s="101"/>
      <c r="B61" s="101"/>
      <c r="C61" s="102"/>
      <c r="D61" s="102"/>
    </row>
    <row r="62" spans="1:4" ht="18.75" x14ac:dyDescent="0.25">
      <c r="A62" s="71"/>
      <c r="B62" s="71"/>
      <c r="C62" s="71"/>
      <c r="D62" s="71"/>
    </row>
    <row r="63" spans="1:4" ht="18.75" x14ac:dyDescent="0.25">
      <c r="A63" s="71"/>
      <c r="B63" s="71"/>
      <c r="C63" s="71"/>
      <c r="D63" s="71"/>
    </row>
    <row r="64" spans="1:4" ht="18.75" x14ac:dyDescent="0.25">
      <c r="A64" s="71"/>
      <c r="B64" s="71"/>
      <c r="C64" s="71"/>
      <c r="D64" s="71"/>
    </row>
    <row r="65" spans="1:4" ht="18.75" x14ac:dyDescent="0.25">
      <c r="A65" s="71"/>
      <c r="B65" s="71"/>
      <c r="C65" s="71"/>
      <c r="D65" s="71"/>
    </row>
    <row r="66" spans="1:4" ht="18.75" x14ac:dyDescent="0.25">
      <c r="A66" s="71"/>
      <c r="B66" s="71"/>
      <c r="C66" s="71"/>
      <c r="D66" s="71"/>
    </row>
    <row r="67" spans="1:4" ht="18.75" x14ac:dyDescent="0.25">
      <c r="A67" s="71"/>
      <c r="B67" s="71"/>
      <c r="C67" s="71"/>
      <c r="D67" s="71"/>
    </row>
    <row r="68" spans="1:4" ht="18.75" x14ac:dyDescent="0.25">
      <c r="A68" s="71"/>
      <c r="B68" s="71"/>
      <c r="C68" s="71"/>
      <c r="D68" s="71"/>
    </row>
    <row r="69" spans="1:4" ht="18.75" x14ac:dyDescent="0.25">
      <c r="A69" s="71"/>
      <c r="B69" s="71"/>
      <c r="C69" s="71"/>
      <c r="D69" s="71"/>
    </row>
    <row r="70" spans="1:4" ht="18.75" x14ac:dyDescent="0.25">
      <c r="A70" s="71"/>
      <c r="B70" s="71"/>
      <c r="C70" s="71"/>
      <c r="D70" s="71"/>
    </row>
    <row r="71" spans="1:4" ht="18.75" x14ac:dyDescent="0.25">
      <c r="A71" s="71"/>
      <c r="B71" s="71"/>
      <c r="C71" s="71"/>
      <c r="D71" s="71"/>
    </row>
    <row r="72" spans="1:4" ht="18.75" x14ac:dyDescent="0.25">
      <c r="A72" s="71"/>
      <c r="B72" s="71"/>
      <c r="C72" s="71"/>
      <c r="D72" s="71"/>
    </row>
    <row r="73" spans="1:4" ht="18.75" x14ac:dyDescent="0.25">
      <c r="A73" s="71"/>
      <c r="B73" s="71"/>
      <c r="C73" s="71"/>
      <c r="D73" s="71"/>
    </row>
    <row r="74" spans="1:4" ht="18.75" x14ac:dyDescent="0.25">
      <c r="A74" s="71"/>
      <c r="B74" s="71"/>
      <c r="C74" s="71"/>
      <c r="D74" s="71"/>
    </row>
    <row r="75" spans="1:4" ht="18.75" x14ac:dyDescent="0.25">
      <c r="A75" s="71"/>
      <c r="B75" s="71"/>
      <c r="C75" s="71"/>
      <c r="D75" s="71"/>
    </row>
    <row r="76" spans="1:4" ht="18.75" x14ac:dyDescent="0.25">
      <c r="A76" s="71"/>
      <c r="B76" s="71"/>
      <c r="C76" s="71"/>
      <c r="D76" s="71"/>
    </row>
    <row r="77" spans="1:4" ht="18.75" x14ac:dyDescent="0.25">
      <c r="A77" s="71"/>
      <c r="B77" s="71"/>
      <c r="C77" s="71"/>
      <c r="D77" s="71"/>
    </row>
    <row r="78" spans="1:4" ht="18.75" x14ac:dyDescent="0.25">
      <c r="A78" s="71"/>
      <c r="B78" s="71"/>
      <c r="C78" s="71"/>
      <c r="D78" s="71"/>
    </row>
    <row r="79" spans="1:4" ht="18.75" x14ac:dyDescent="0.25">
      <c r="A79" s="71"/>
      <c r="B79" s="71"/>
      <c r="C79" s="71"/>
      <c r="D79" s="71"/>
    </row>
    <row r="80" spans="1:4" ht="18.75" x14ac:dyDescent="0.25">
      <c r="A80" s="71"/>
      <c r="B80" s="71"/>
      <c r="C80" s="71"/>
      <c r="D80" s="71"/>
    </row>
    <row r="81" spans="1:4" ht="18.75" x14ac:dyDescent="0.25">
      <c r="A81" s="71"/>
      <c r="B81" s="71"/>
      <c r="C81" s="71"/>
      <c r="D81" s="71"/>
    </row>
    <row r="82" spans="1:4" ht="18.75" x14ac:dyDescent="0.25">
      <c r="A82" s="71"/>
      <c r="B82" s="71"/>
      <c r="C82" s="71"/>
      <c r="D82" s="71"/>
    </row>
    <row r="83" spans="1:4" ht="18.75" x14ac:dyDescent="0.25">
      <c r="A83" s="71"/>
      <c r="B83" s="71"/>
      <c r="C83" s="71"/>
      <c r="D83" s="73"/>
    </row>
    <row r="84" spans="1:4" ht="18.75" x14ac:dyDescent="0.25">
      <c r="A84" s="71"/>
      <c r="B84" s="71"/>
      <c r="C84" s="71"/>
      <c r="D84" s="73"/>
    </row>
    <row r="85" spans="1:4" ht="18.75" x14ac:dyDescent="0.25">
      <c r="A85" s="71"/>
      <c r="B85" s="71"/>
      <c r="C85" s="71"/>
      <c r="D85" s="73"/>
    </row>
    <row r="86" spans="1:4" ht="18.75" x14ac:dyDescent="0.25">
      <c r="A86" s="71"/>
      <c r="B86" s="71"/>
      <c r="C86" s="71"/>
      <c r="D86" s="73"/>
    </row>
    <row r="87" spans="1:4" ht="18.75" x14ac:dyDescent="0.25">
      <c r="A87" s="71"/>
      <c r="B87" s="71"/>
      <c r="C87" s="71"/>
      <c r="D87" s="74"/>
    </row>
    <row r="88" spans="1:4" ht="18.75" x14ac:dyDescent="0.25">
      <c r="A88" s="71"/>
      <c r="B88" s="71"/>
      <c r="C88" s="71"/>
      <c r="D88" s="74"/>
    </row>
    <row r="89" spans="1:4" ht="18.75" x14ac:dyDescent="0.25">
      <c r="A89" s="71"/>
      <c r="B89" s="71"/>
      <c r="C89" s="71"/>
      <c r="D89" s="74"/>
    </row>
    <row r="90" spans="1:4" ht="18.75" x14ac:dyDescent="0.25">
      <c r="A90" s="71"/>
      <c r="B90" s="67"/>
      <c r="C90" s="67"/>
      <c r="D90" s="71"/>
    </row>
    <row r="91" spans="1:4" ht="18.75" x14ac:dyDescent="0.25">
      <c r="A91" s="71"/>
      <c r="B91" s="67"/>
      <c r="C91" s="67"/>
      <c r="D91" s="71"/>
    </row>
    <row r="92" spans="1:4" ht="18.75" x14ac:dyDescent="0.25">
      <c r="A92" s="71"/>
      <c r="B92" s="67"/>
      <c r="C92" s="67"/>
      <c r="D92" s="71"/>
    </row>
    <row r="93" spans="1:4" ht="18.75" x14ac:dyDescent="0.25">
      <c r="A93" s="71"/>
      <c r="B93" s="67"/>
      <c r="C93" s="67"/>
      <c r="D93" s="71"/>
    </row>
    <row r="94" spans="1:4" ht="18.75" x14ac:dyDescent="0.25">
      <c r="A94" s="71"/>
      <c r="B94" s="67"/>
      <c r="C94" s="67"/>
      <c r="D94" s="71"/>
    </row>
    <row r="95" spans="1:4" ht="18.75" x14ac:dyDescent="0.25">
      <c r="A95" s="71"/>
      <c r="B95" s="67"/>
      <c r="C95" s="67"/>
      <c r="D95" s="71"/>
    </row>
    <row r="96" spans="1:4" ht="18.75" x14ac:dyDescent="0.25">
      <c r="A96" s="71"/>
      <c r="B96" s="67"/>
      <c r="C96" s="67"/>
      <c r="D96" s="71"/>
    </row>
    <row r="97" spans="1:4" ht="18.75" x14ac:dyDescent="0.25">
      <c r="A97" s="72"/>
      <c r="B97" s="72"/>
      <c r="C97" s="72"/>
      <c r="D97" s="72"/>
    </row>
    <row r="98" spans="1:4" ht="18.75" x14ac:dyDescent="0.25">
      <c r="A98" s="72"/>
      <c r="B98" s="72"/>
      <c r="C98" s="72"/>
      <c r="D98" s="72"/>
    </row>
    <row r="99" spans="1:4" ht="18.75" x14ac:dyDescent="0.25">
      <c r="A99" s="72"/>
      <c r="B99" s="72"/>
      <c r="C99" s="72"/>
      <c r="D99" s="72"/>
    </row>
    <row r="100" spans="1:4" ht="18.75" x14ac:dyDescent="0.25">
      <c r="A100" s="72"/>
      <c r="B100" s="72"/>
      <c r="C100" s="72"/>
      <c r="D100" s="72"/>
    </row>
    <row r="101" spans="1:4" ht="18.75" x14ac:dyDescent="0.25">
      <c r="A101" s="72"/>
      <c r="B101" s="72"/>
      <c r="C101" s="72"/>
      <c r="D101" s="72"/>
    </row>
    <row r="102" spans="1:4" ht="18.75" x14ac:dyDescent="0.25">
      <c r="A102" s="72"/>
      <c r="B102" s="72"/>
      <c r="C102" s="72"/>
      <c r="D102" s="72"/>
    </row>
    <row r="103" spans="1:4" ht="18.75" x14ac:dyDescent="0.25">
      <c r="A103" s="72"/>
      <c r="B103" s="72"/>
      <c r="C103" s="72"/>
      <c r="D103" s="72"/>
    </row>
    <row r="104" spans="1:4" ht="18.75" x14ac:dyDescent="0.25">
      <c r="A104" s="72"/>
      <c r="B104" s="72"/>
      <c r="C104" s="72"/>
      <c r="D104" s="72"/>
    </row>
    <row r="105" spans="1:4" ht="18.75" x14ac:dyDescent="0.25">
      <c r="A105" s="72"/>
      <c r="B105" s="72"/>
      <c r="C105" s="72"/>
      <c r="D105" s="72"/>
    </row>
    <row r="106" spans="1:4" ht="18.75" x14ac:dyDescent="0.25">
      <c r="A106" s="72"/>
      <c r="B106" s="72"/>
      <c r="C106" s="72"/>
      <c r="D106" s="72"/>
    </row>
    <row r="107" spans="1:4" ht="18.75" x14ac:dyDescent="0.25">
      <c r="A107" s="72"/>
      <c r="B107" s="72"/>
      <c r="C107" s="72"/>
      <c r="D107" s="72"/>
    </row>
    <row r="108" spans="1:4" ht="18.75" x14ac:dyDescent="0.25">
      <c r="A108" s="72"/>
      <c r="B108" s="72"/>
      <c r="C108" s="72"/>
      <c r="D108" s="72"/>
    </row>
    <row r="109" spans="1:4" ht="18.75" x14ac:dyDescent="0.25">
      <c r="A109" s="72"/>
      <c r="B109" s="72"/>
      <c r="C109" s="72"/>
      <c r="D109" s="72"/>
    </row>
    <row r="110" spans="1:4" ht="18.75" x14ac:dyDescent="0.25">
      <c r="A110" s="72"/>
      <c r="B110" s="72"/>
      <c r="C110" s="72"/>
      <c r="D110" s="72"/>
    </row>
    <row r="111" spans="1:4" ht="18.75" x14ac:dyDescent="0.25">
      <c r="A111" s="72"/>
      <c r="B111" s="72"/>
      <c r="C111" s="72"/>
      <c r="D111" s="72"/>
    </row>
    <row r="112" spans="1:4" ht="18.75" x14ac:dyDescent="0.25">
      <c r="A112" s="72"/>
      <c r="B112" s="72"/>
      <c r="C112" s="72"/>
      <c r="D112" s="72"/>
    </row>
    <row r="113" spans="1:4" ht="18.75" x14ac:dyDescent="0.25">
      <c r="A113" s="72"/>
      <c r="B113" s="72"/>
      <c r="C113" s="72"/>
      <c r="D113" s="72"/>
    </row>
    <row r="114" spans="1:4" ht="18.75" x14ac:dyDescent="0.25">
      <c r="A114" s="72"/>
      <c r="B114" s="72"/>
      <c r="C114" s="72"/>
      <c r="D114" s="72"/>
    </row>
    <row r="115" spans="1:4" ht="18.75" x14ac:dyDescent="0.25">
      <c r="A115" s="72"/>
      <c r="B115" s="72"/>
      <c r="C115" s="72"/>
      <c r="D115" s="72"/>
    </row>
    <row r="116" spans="1:4" ht="18.75" x14ac:dyDescent="0.25">
      <c r="A116" s="72"/>
      <c r="B116" s="72"/>
      <c r="C116" s="72"/>
      <c r="D116" s="72"/>
    </row>
    <row r="117" spans="1:4" ht="18.75" x14ac:dyDescent="0.25">
      <c r="A117" s="72"/>
      <c r="B117" s="72"/>
      <c r="C117" s="72"/>
      <c r="D117" s="72"/>
    </row>
  </sheetData>
  <mergeCells count="34">
    <mergeCell ref="A55:A61"/>
    <mergeCell ref="D38:D44"/>
    <mergeCell ref="A45:A51"/>
    <mergeCell ref="B45:B51"/>
    <mergeCell ref="C45:C51"/>
    <mergeCell ref="D45:D51"/>
    <mergeCell ref="A52:A54"/>
    <mergeCell ref="B52:B54"/>
    <mergeCell ref="C52:C54"/>
    <mergeCell ref="D52:D54"/>
    <mergeCell ref="B55:B61"/>
    <mergeCell ref="C55:C61"/>
    <mergeCell ref="D55:D61"/>
    <mergeCell ref="A31:A37"/>
    <mergeCell ref="B31:B37"/>
    <mergeCell ref="C31:C37"/>
    <mergeCell ref="D31:D37"/>
    <mergeCell ref="A38:A44"/>
    <mergeCell ref="B38:B44"/>
    <mergeCell ref="C38:C44"/>
    <mergeCell ref="A1:D1"/>
    <mergeCell ref="A23:A29"/>
    <mergeCell ref="B23:B29"/>
    <mergeCell ref="C23:C29"/>
    <mergeCell ref="D23:D29"/>
    <mergeCell ref="A9:A15"/>
    <mergeCell ref="B9:B15"/>
    <mergeCell ref="C9:C15"/>
    <mergeCell ref="D9:D15"/>
    <mergeCell ref="A16:A22"/>
    <mergeCell ref="B16:B22"/>
    <mergeCell ref="C16:C22"/>
    <mergeCell ref="D16:D22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C13" workbookViewId="0">
      <selection activeCell="F28" sqref="F28"/>
    </sheetView>
  </sheetViews>
  <sheetFormatPr defaultRowHeight="15" x14ac:dyDescent="0.25"/>
  <cols>
    <col min="1" max="1" width="9.140625" style="82"/>
    <col min="2" max="2" width="59.140625" style="67" customWidth="1"/>
    <col min="3" max="3" width="29.28515625" style="67" customWidth="1"/>
    <col min="4" max="4" width="11.85546875" style="67" customWidth="1"/>
    <col min="5" max="5" width="112.7109375" style="67" customWidth="1"/>
    <col min="6" max="16384" width="9.140625" style="67"/>
  </cols>
  <sheetData>
    <row r="1" spans="1:6" s="81" customFormat="1" ht="7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x14ac:dyDescent="0.25">
      <c r="A2" s="86">
        <v>1</v>
      </c>
      <c r="B2" s="83" t="s">
        <v>169</v>
      </c>
      <c r="C2" s="87" t="s">
        <v>227</v>
      </c>
      <c r="D2" s="87"/>
      <c r="E2" s="87" t="s">
        <v>251</v>
      </c>
      <c r="F2" s="87" t="s">
        <v>6</v>
      </c>
    </row>
    <row r="3" spans="1:6" ht="15.75" x14ac:dyDescent="0.25">
      <c r="A3" s="86">
        <v>2</v>
      </c>
      <c r="B3" s="83" t="s">
        <v>214</v>
      </c>
      <c r="C3" s="87" t="s">
        <v>194</v>
      </c>
      <c r="D3" s="87"/>
      <c r="E3" s="87" t="s">
        <v>252</v>
      </c>
      <c r="F3" s="87" t="s">
        <v>6</v>
      </c>
    </row>
    <row r="4" spans="1:6" ht="15.75" x14ac:dyDescent="0.25">
      <c r="A4" s="86">
        <v>3</v>
      </c>
      <c r="B4" s="83" t="s">
        <v>215</v>
      </c>
      <c r="C4" s="87" t="s">
        <v>194</v>
      </c>
      <c r="D4" s="87"/>
      <c r="E4" s="87" t="s">
        <v>253</v>
      </c>
      <c r="F4" s="87" t="s">
        <v>6</v>
      </c>
    </row>
    <row r="5" spans="1:6" ht="15.75" x14ac:dyDescent="0.25">
      <c r="A5" s="86">
        <v>4</v>
      </c>
      <c r="B5" s="83" t="s">
        <v>245</v>
      </c>
      <c r="C5" s="87" t="s">
        <v>194</v>
      </c>
      <c r="D5" s="87"/>
      <c r="E5" s="87" t="s">
        <v>254</v>
      </c>
      <c r="F5" s="87" t="s">
        <v>6</v>
      </c>
    </row>
    <row r="6" spans="1:6" ht="15.75" x14ac:dyDescent="0.25">
      <c r="A6" s="86">
        <v>5</v>
      </c>
      <c r="B6" s="83" t="s">
        <v>216</v>
      </c>
      <c r="C6" s="87" t="s">
        <v>194</v>
      </c>
      <c r="D6" s="87"/>
      <c r="E6" s="87" t="s">
        <v>255</v>
      </c>
      <c r="F6" s="87" t="s">
        <v>6</v>
      </c>
    </row>
    <row r="7" spans="1:6" ht="15.75" x14ac:dyDescent="0.25">
      <c r="A7" s="86">
        <v>6</v>
      </c>
      <c r="B7" s="83" t="s">
        <v>217</v>
      </c>
      <c r="C7" s="87" t="s">
        <v>194</v>
      </c>
      <c r="D7" s="87"/>
      <c r="E7" s="87" t="s">
        <v>256</v>
      </c>
      <c r="F7" s="87" t="s">
        <v>6</v>
      </c>
    </row>
    <row r="8" spans="1:6" ht="15.75" x14ac:dyDescent="0.25">
      <c r="A8" s="86">
        <v>7</v>
      </c>
      <c r="B8" s="83" t="s">
        <v>210</v>
      </c>
      <c r="C8" s="87" t="s">
        <v>194</v>
      </c>
      <c r="D8" s="87"/>
      <c r="E8" s="87" t="s">
        <v>257</v>
      </c>
      <c r="F8" s="87" t="s">
        <v>6</v>
      </c>
    </row>
    <row r="9" spans="1:6" ht="15.75" x14ac:dyDescent="0.25">
      <c r="A9" s="86">
        <v>8</v>
      </c>
      <c r="B9" s="83" t="s">
        <v>218</v>
      </c>
      <c r="C9" s="87" t="s">
        <v>194</v>
      </c>
      <c r="D9" s="87"/>
      <c r="E9" s="87" t="s">
        <v>258</v>
      </c>
      <c r="F9" s="87" t="s">
        <v>6</v>
      </c>
    </row>
    <row r="10" spans="1:6" ht="15.75" x14ac:dyDescent="0.25">
      <c r="A10" s="86">
        <v>9</v>
      </c>
      <c r="B10" s="83" t="s">
        <v>233</v>
      </c>
      <c r="C10" s="87" t="s">
        <v>194</v>
      </c>
      <c r="D10" s="87"/>
      <c r="E10" s="87" t="s">
        <v>259</v>
      </c>
      <c r="F10" s="87" t="s">
        <v>6</v>
      </c>
    </row>
    <row r="11" spans="1:6" ht="15.75" x14ac:dyDescent="0.25">
      <c r="A11" s="86">
        <v>10</v>
      </c>
      <c r="B11" s="83" t="s">
        <v>232</v>
      </c>
      <c r="C11" s="87" t="s">
        <v>194</v>
      </c>
      <c r="D11" s="87"/>
      <c r="E11" s="87" t="s">
        <v>260</v>
      </c>
      <c r="F11" s="87" t="s">
        <v>6</v>
      </c>
    </row>
    <row r="12" spans="1:6" ht="15.75" x14ac:dyDescent="0.25">
      <c r="A12" s="86">
        <v>11</v>
      </c>
      <c r="B12" s="83" t="s">
        <v>230</v>
      </c>
      <c r="C12" s="87" t="s">
        <v>194</v>
      </c>
      <c r="D12" s="87"/>
      <c r="E12" s="87" t="s">
        <v>261</v>
      </c>
      <c r="F12" s="87" t="s">
        <v>6</v>
      </c>
    </row>
    <row r="13" spans="1:6" ht="15.75" x14ac:dyDescent="0.25">
      <c r="A13" s="86">
        <v>12</v>
      </c>
      <c r="B13" s="83" t="s">
        <v>211</v>
      </c>
      <c r="C13" s="87" t="s">
        <v>225</v>
      </c>
      <c r="D13" s="87"/>
      <c r="E13" s="87" t="s">
        <v>262</v>
      </c>
      <c r="F13" s="87" t="s">
        <v>6</v>
      </c>
    </row>
    <row r="14" spans="1:6" ht="15.75" x14ac:dyDescent="0.25">
      <c r="A14" s="86">
        <v>13</v>
      </c>
      <c r="B14" s="83" t="s">
        <v>212</v>
      </c>
      <c r="C14" s="87" t="s">
        <v>226</v>
      </c>
      <c r="D14" s="87"/>
      <c r="E14" s="87" t="s">
        <v>212</v>
      </c>
      <c r="F14" s="87" t="s">
        <v>6</v>
      </c>
    </row>
    <row r="15" spans="1:6" ht="15.75" x14ac:dyDescent="0.25">
      <c r="A15" s="86">
        <v>14</v>
      </c>
      <c r="B15" s="83" t="s">
        <v>247</v>
      </c>
      <c r="C15" s="87" t="s">
        <v>195</v>
      </c>
      <c r="D15" s="87"/>
      <c r="E15" s="87" t="s">
        <v>263</v>
      </c>
      <c r="F15" s="87" t="s">
        <v>6</v>
      </c>
    </row>
    <row r="16" spans="1:6" ht="15.75" x14ac:dyDescent="0.25">
      <c r="A16" s="86">
        <v>15</v>
      </c>
      <c r="B16" s="83" t="s">
        <v>246</v>
      </c>
      <c r="C16" s="87" t="s">
        <v>195</v>
      </c>
      <c r="D16" s="87"/>
      <c r="E16" s="87" t="s">
        <v>264</v>
      </c>
      <c r="F16" s="87" t="s">
        <v>6</v>
      </c>
    </row>
    <row r="17" spans="1:6" ht="15.75" x14ac:dyDescent="0.25">
      <c r="A17" s="86">
        <v>16</v>
      </c>
      <c r="B17" s="83" t="s">
        <v>221</v>
      </c>
      <c r="C17" s="87" t="s">
        <v>195</v>
      </c>
      <c r="D17" s="87"/>
      <c r="E17" s="87" t="s">
        <v>265</v>
      </c>
      <c r="F17" s="87" t="s">
        <v>6</v>
      </c>
    </row>
    <row r="18" spans="1:6" ht="15.75" x14ac:dyDescent="0.25">
      <c r="A18" s="86">
        <v>17</v>
      </c>
      <c r="B18" s="83" t="s">
        <v>219</v>
      </c>
      <c r="C18" s="87" t="s">
        <v>195</v>
      </c>
      <c r="D18" s="85"/>
      <c r="E18" s="85" t="s">
        <v>266</v>
      </c>
      <c r="F18" s="87" t="s">
        <v>6</v>
      </c>
    </row>
    <row r="19" spans="1:6" ht="15.75" x14ac:dyDescent="0.25">
      <c r="A19" s="86">
        <v>18</v>
      </c>
      <c r="B19" s="85" t="s">
        <v>235</v>
      </c>
      <c r="C19" s="87" t="s">
        <v>197</v>
      </c>
      <c r="D19" s="85"/>
      <c r="E19" s="85" t="s">
        <v>267</v>
      </c>
      <c r="F19" s="87" t="s">
        <v>6</v>
      </c>
    </row>
    <row r="20" spans="1:6" ht="15.75" x14ac:dyDescent="0.25">
      <c r="A20" s="86">
        <v>19</v>
      </c>
      <c r="B20" s="84" t="s">
        <v>231</v>
      </c>
      <c r="C20" s="87" t="s">
        <v>197</v>
      </c>
      <c r="D20" s="85"/>
      <c r="E20" s="85" t="s">
        <v>268</v>
      </c>
      <c r="F20" s="87" t="s">
        <v>6</v>
      </c>
    </row>
    <row r="21" spans="1:6" ht="15.75" x14ac:dyDescent="0.25">
      <c r="A21" s="86">
        <v>20</v>
      </c>
      <c r="B21" s="83" t="s">
        <v>220</v>
      </c>
      <c r="C21" s="87" t="s">
        <v>197</v>
      </c>
      <c r="D21" s="85"/>
      <c r="E21" s="85" t="s">
        <v>269</v>
      </c>
      <c r="F21" s="87" t="s">
        <v>6</v>
      </c>
    </row>
    <row r="22" spans="1:6" ht="15.75" x14ac:dyDescent="0.25">
      <c r="A22" s="86">
        <v>21</v>
      </c>
      <c r="B22" s="83" t="s">
        <v>250</v>
      </c>
      <c r="C22" s="87" t="s">
        <v>197</v>
      </c>
      <c r="D22" s="85"/>
      <c r="E22" s="85" t="s">
        <v>270</v>
      </c>
      <c r="F22" s="87" t="s">
        <v>6</v>
      </c>
    </row>
    <row r="23" spans="1:6" ht="15.75" x14ac:dyDescent="0.25">
      <c r="A23" s="86">
        <v>22</v>
      </c>
      <c r="B23" s="83" t="s">
        <v>213</v>
      </c>
      <c r="C23" s="87" t="s">
        <v>229</v>
      </c>
      <c r="D23" s="85"/>
      <c r="E23" s="85" t="s">
        <v>271</v>
      </c>
      <c r="F23" s="87" t="s">
        <v>6</v>
      </c>
    </row>
    <row r="24" spans="1:6" ht="15.75" x14ac:dyDescent="0.25">
      <c r="A24" s="86">
        <v>23</v>
      </c>
      <c r="B24" s="83" t="s">
        <v>238</v>
      </c>
      <c r="C24" s="87" t="s">
        <v>198</v>
      </c>
      <c r="D24" s="85"/>
      <c r="E24" s="85" t="s">
        <v>272</v>
      </c>
      <c r="F24" s="87" t="s">
        <v>6</v>
      </c>
    </row>
    <row r="25" spans="1:6" ht="15.75" x14ac:dyDescent="0.25">
      <c r="A25" s="86">
        <v>24</v>
      </c>
      <c r="B25" s="83" t="s">
        <v>228</v>
      </c>
      <c r="C25" s="87" t="s">
        <v>198</v>
      </c>
      <c r="D25" s="85"/>
      <c r="E25" s="85" t="s">
        <v>273</v>
      </c>
      <c r="F25" s="87" t="s">
        <v>6</v>
      </c>
    </row>
    <row r="26" spans="1:6" ht="15.75" x14ac:dyDescent="0.25">
      <c r="A26" s="86">
        <v>25</v>
      </c>
      <c r="B26" s="83" t="s">
        <v>222</v>
      </c>
      <c r="C26" s="87" t="s">
        <v>198</v>
      </c>
      <c r="D26" s="85"/>
      <c r="E26" s="85" t="s">
        <v>274</v>
      </c>
      <c r="F26" s="87" t="s">
        <v>6</v>
      </c>
    </row>
    <row r="27" spans="1:6" ht="15.75" x14ac:dyDescent="0.25">
      <c r="A27" s="86">
        <v>26</v>
      </c>
      <c r="B27" s="85" t="s">
        <v>241</v>
      </c>
      <c r="C27" s="87" t="s">
        <v>208</v>
      </c>
      <c r="D27" s="85"/>
      <c r="E27" s="85" t="s">
        <v>275</v>
      </c>
      <c r="F27" s="87" t="s">
        <v>6</v>
      </c>
    </row>
    <row r="28" spans="1:6" ht="15.75" x14ac:dyDescent="0.25">
      <c r="A28" s="86">
        <v>27</v>
      </c>
      <c r="B28" s="85" t="s">
        <v>237</v>
      </c>
      <c r="C28" s="87" t="s">
        <v>208</v>
      </c>
      <c r="D28" s="85"/>
      <c r="E28" s="85" t="s">
        <v>276</v>
      </c>
      <c r="F28" s="87" t="s">
        <v>7</v>
      </c>
    </row>
    <row r="29" spans="1:6" ht="15.75" x14ac:dyDescent="0.25">
      <c r="A29" s="86">
        <v>28</v>
      </c>
      <c r="B29" s="85" t="s">
        <v>242</v>
      </c>
      <c r="C29" s="87" t="s">
        <v>208</v>
      </c>
      <c r="D29" s="85"/>
      <c r="E29" s="85" t="s">
        <v>277</v>
      </c>
      <c r="F29" s="87" t="s">
        <v>7</v>
      </c>
    </row>
    <row r="30" spans="1:6" ht="15.75" x14ac:dyDescent="0.25">
      <c r="A30" s="86">
        <v>29</v>
      </c>
      <c r="B30" s="85" t="s">
        <v>236</v>
      </c>
      <c r="C30" s="87" t="s">
        <v>208</v>
      </c>
      <c r="D30" s="85"/>
      <c r="E30" s="85" t="s">
        <v>278</v>
      </c>
      <c r="F30" s="87" t="s">
        <v>6</v>
      </c>
    </row>
    <row r="31" spans="1:6" ht="15.75" x14ac:dyDescent="0.25">
      <c r="A31" s="86">
        <v>30</v>
      </c>
      <c r="B31" s="83" t="s">
        <v>223</v>
      </c>
      <c r="C31" s="87" t="s">
        <v>208</v>
      </c>
      <c r="D31" s="85"/>
      <c r="E31" s="85" t="s">
        <v>279</v>
      </c>
      <c r="F31" s="87" t="s">
        <v>6</v>
      </c>
    </row>
    <row r="32" spans="1:6" ht="15.75" x14ac:dyDescent="0.25">
      <c r="A32" s="86">
        <v>31</v>
      </c>
      <c r="B32" s="83" t="s">
        <v>249</v>
      </c>
      <c r="C32" s="87" t="s">
        <v>208</v>
      </c>
      <c r="D32" s="85"/>
      <c r="E32" s="85" t="s">
        <v>280</v>
      </c>
      <c r="F32" s="87" t="s">
        <v>7</v>
      </c>
    </row>
    <row r="33" spans="1:6" ht="15.75" x14ac:dyDescent="0.25">
      <c r="A33" s="86">
        <v>32</v>
      </c>
      <c r="B33" s="83" t="s">
        <v>244</v>
      </c>
      <c r="C33" s="87" t="s">
        <v>208</v>
      </c>
      <c r="D33" s="85"/>
      <c r="E33" s="85" t="s">
        <v>281</v>
      </c>
      <c r="F33" s="87" t="s">
        <v>7</v>
      </c>
    </row>
    <row r="34" spans="1:6" ht="15.75" x14ac:dyDescent="0.25">
      <c r="A34" s="86">
        <v>33</v>
      </c>
      <c r="B34" s="83" t="s">
        <v>224</v>
      </c>
      <c r="C34" s="88" t="s">
        <v>208</v>
      </c>
      <c r="D34" s="85"/>
      <c r="E34" s="85" t="s">
        <v>282</v>
      </c>
      <c r="F34" s="87" t="s">
        <v>6</v>
      </c>
    </row>
    <row r="35" spans="1:6" ht="15.75" x14ac:dyDescent="0.25">
      <c r="A35" s="86">
        <v>34</v>
      </c>
      <c r="B35" s="83" t="s">
        <v>248</v>
      </c>
      <c r="C35" s="88" t="s">
        <v>196</v>
      </c>
      <c r="D35" s="85"/>
      <c r="E35" s="85" t="s">
        <v>283</v>
      </c>
      <c r="F35" s="87" t="s">
        <v>6</v>
      </c>
    </row>
    <row r="36" spans="1:6" ht="15.75" x14ac:dyDescent="0.25">
      <c r="A36" s="86">
        <v>35</v>
      </c>
      <c r="B36" s="84" t="s">
        <v>232</v>
      </c>
      <c r="C36" s="88" t="s">
        <v>196</v>
      </c>
      <c r="D36" s="85"/>
      <c r="E36" s="84" t="s">
        <v>232</v>
      </c>
      <c r="F36" s="87" t="s">
        <v>6</v>
      </c>
    </row>
    <row r="37" spans="1:6" ht="15.75" x14ac:dyDescent="0.25">
      <c r="A37" s="86">
        <v>36</v>
      </c>
      <c r="B37" s="84" t="s">
        <v>233</v>
      </c>
      <c r="C37" s="88" t="s">
        <v>196</v>
      </c>
      <c r="D37" s="85"/>
      <c r="E37" s="84" t="s">
        <v>233</v>
      </c>
      <c r="F37" s="87" t="s">
        <v>6</v>
      </c>
    </row>
    <row r="38" spans="1:6" ht="15.75" x14ac:dyDescent="0.25">
      <c r="A38" s="86">
        <v>37</v>
      </c>
      <c r="B38" s="84" t="s">
        <v>234</v>
      </c>
      <c r="C38" s="88" t="s">
        <v>196</v>
      </c>
      <c r="D38" s="85"/>
      <c r="E38" s="84" t="s">
        <v>234</v>
      </c>
      <c r="F38" s="87" t="s">
        <v>6</v>
      </c>
    </row>
    <row r="39" spans="1:6" ht="15.75" x14ac:dyDescent="0.25">
      <c r="A39" s="86">
        <v>38</v>
      </c>
      <c r="B39" s="85" t="s">
        <v>239</v>
      </c>
      <c r="C39" s="88" t="s">
        <v>200</v>
      </c>
      <c r="D39" s="85"/>
      <c r="E39" s="85" t="s">
        <v>239</v>
      </c>
      <c r="F39" s="87" t="s">
        <v>6</v>
      </c>
    </row>
    <row r="40" spans="1:6" ht="15.75" x14ac:dyDescent="0.25">
      <c r="A40" s="86">
        <v>39</v>
      </c>
      <c r="B40" s="85" t="s">
        <v>240</v>
      </c>
      <c r="C40" s="88" t="s">
        <v>200</v>
      </c>
      <c r="D40" s="85"/>
      <c r="E40" s="85" t="s">
        <v>240</v>
      </c>
      <c r="F40" s="87" t="s">
        <v>6</v>
      </c>
    </row>
    <row r="41" spans="1:6" ht="15.75" x14ac:dyDescent="0.25">
      <c r="A41" s="86">
        <v>40</v>
      </c>
      <c r="B41" s="85" t="s">
        <v>243</v>
      </c>
      <c r="C41" s="88" t="s">
        <v>200</v>
      </c>
      <c r="D41" s="85"/>
      <c r="E41" s="85" t="s">
        <v>243</v>
      </c>
      <c r="F41" s="87" t="s">
        <v>6</v>
      </c>
    </row>
    <row r="43" spans="1:6" ht="28.5" customHeight="1" x14ac:dyDescent="0.25"/>
    <row r="48" spans="1:6" ht="50.25" customHeight="1" x14ac:dyDescent="0.25"/>
    <row r="55" ht="41.25" customHeight="1" x14ac:dyDescent="0.25"/>
    <row r="56" ht="47.25" customHeight="1" x14ac:dyDescent="0.25"/>
    <row r="63" ht="21.75" customHeight="1" x14ac:dyDescent="0.25"/>
    <row r="64" ht="39" customHeight="1" x14ac:dyDescent="0.25"/>
    <row r="67" ht="33" customHeight="1" x14ac:dyDescent="0.25"/>
    <row r="72" ht="20.25" customHeight="1" x14ac:dyDescent="0.25"/>
    <row r="78" ht="21.75" customHeight="1" x14ac:dyDescent="0.25"/>
    <row r="87" ht="27.75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workbookViewId="0">
      <selection activeCell="F8" sqref="F8"/>
    </sheetView>
  </sheetViews>
  <sheetFormatPr defaultColWidth="14.85546875" defaultRowHeight="16.5" x14ac:dyDescent="0.25"/>
  <cols>
    <col min="1" max="1" width="4.7109375" style="2" customWidth="1"/>
    <col min="2" max="2" width="31.28515625" style="2" customWidth="1"/>
    <col min="3" max="3" width="53.5703125" style="2" customWidth="1"/>
    <col min="4" max="4" width="8.85546875" style="2" bestFit="1" customWidth="1"/>
    <col min="5" max="5" width="14.85546875" style="2" customWidth="1"/>
    <col min="6" max="6" width="8.140625" style="2" bestFit="1" customWidth="1"/>
    <col min="7" max="16384" width="14.85546875" style="2"/>
  </cols>
  <sheetData>
    <row r="2" spans="1:14" x14ac:dyDescent="0.25">
      <c r="A2" s="103" t="s">
        <v>8</v>
      </c>
      <c r="B2" s="103"/>
      <c r="C2" s="103"/>
      <c r="D2" s="103"/>
      <c r="E2" s="103"/>
      <c r="F2" s="103"/>
      <c r="G2" s="103"/>
    </row>
    <row r="3" spans="1:14" x14ac:dyDescent="0.25">
      <c r="J3" s="104" t="s">
        <v>9</v>
      </c>
      <c r="K3" s="104"/>
      <c r="L3" s="104"/>
      <c r="M3" s="104"/>
      <c r="N3" s="104"/>
    </row>
    <row r="4" spans="1:14" s="4" customFormat="1" ht="33" x14ac:dyDescent="0.25">
      <c r="A4" s="3" t="s">
        <v>0</v>
      </c>
      <c r="B4" s="3" t="s">
        <v>10</v>
      </c>
      <c r="C4" s="3" t="s">
        <v>11</v>
      </c>
      <c r="D4" s="3" t="s">
        <v>12</v>
      </c>
      <c r="E4" s="3" t="s">
        <v>24</v>
      </c>
      <c r="F4" s="3" t="s">
        <v>13</v>
      </c>
      <c r="G4" s="3" t="s">
        <v>14</v>
      </c>
      <c r="K4" s="5" t="s">
        <v>15</v>
      </c>
      <c r="L4" s="5" t="s">
        <v>12</v>
      </c>
    </row>
    <row r="5" spans="1:14" x14ac:dyDescent="0.25">
      <c r="A5" s="6">
        <v>1</v>
      </c>
      <c r="B5" s="7" t="s">
        <v>17</v>
      </c>
      <c r="C5" s="7" t="s">
        <v>16</v>
      </c>
      <c r="D5" s="6">
        <v>1</v>
      </c>
      <c r="E5" s="6">
        <v>7</v>
      </c>
      <c r="F5" s="6">
        <f>D5*E5</f>
        <v>7</v>
      </c>
      <c r="G5" s="7"/>
      <c r="K5" s="8" t="s">
        <v>17</v>
      </c>
      <c r="L5" s="8">
        <v>1</v>
      </c>
    </row>
    <row r="6" spans="1:14" ht="33" x14ac:dyDescent="0.25">
      <c r="A6" s="6">
        <v>2</v>
      </c>
      <c r="B6" s="7" t="s">
        <v>19</v>
      </c>
      <c r="C6" s="7" t="s">
        <v>18</v>
      </c>
      <c r="D6" s="6">
        <v>2</v>
      </c>
      <c r="E6" s="6">
        <v>0</v>
      </c>
      <c r="F6" s="6">
        <f t="shared" ref="F6:F7" si="0">D6*E6</f>
        <v>0</v>
      </c>
      <c r="G6" s="7"/>
      <c r="K6" s="8" t="s">
        <v>19</v>
      </c>
      <c r="L6" s="8">
        <v>2</v>
      </c>
    </row>
    <row r="7" spans="1:14" x14ac:dyDescent="0.25">
      <c r="A7" s="6">
        <v>3</v>
      </c>
      <c r="B7" s="7" t="s">
        <v>21</v>
      </c>
      <c r="C7" s="7" t="s">
        <v>20</v>
      </c>
      <c r="D7" s="6">
        <v>3</v>
      </c>
      <c r="E7" s="6">
        <v>0</v>
      </c>
      <c r="F7" s="6">
        <f t="shared" si="0"/>
        <v>0</v>
      </c>
      <c r="G7" s="7"/>
      <c r="K7" s="8" t="s">
        <v>21</v>
      </c>
      <c r="L7" s="8">
        <v>3</v>
      </c>
    </row>
    <row r="8" spans="1:14" x14ac:dyDescent="0.25">
      <c r="A8" s="6"/>
      <c r="B8" s="9" t="s">
        <v>22</v>
      </c>
      <c r="C8" s="9" t="s">
        <v>23</v>
      </c>
      <c r="D8" s="9"/>
      <c r="E8" s="9"/>
      <c r="F8" s="5">
        <f>SUM(F5:F7)</f>
        <v>7</v>
      </c>
      <c r="G8" s="7"/>
    </row>
  </sheetData>
  <mergeCells count="2">
    <mergeCell ref="A2:G2"/>
    <mergeCell ref="J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6" sqref="F16"/>
    </sheetView>
  </sheetViews>
  <sheetFormatPr defaultRowHeight="15" x14ac:dyDescent="0.25"/>
  <cols>
    <col min="1" max="1" width="14.42578125" customWidth="1"/>
    <col min="2" max="2" width="15.28515625" customWidth="1"/>
    <col min="3" max="3" width="15.140625" customWidth="1"/>
    <col min="4" max="4" width="12" customWidth="1"/>
    <col min="6" max="6" width="11.5703125" customWidth="1"/>
    <col min="7" max="7" width="52.42578125" customWidth="1"/>
  </cols>
  <sheetData>
    <row r="1" spans="1:7" ht="16.5" x14ac:dyDescent="0.25">
      <c r="A1" s="105" t="s">
        <v>115</v>
      </c>
      <c r="B1" s="105"/>
      <c r="C1" s="105"/>
      <c r="D1" s="105"/>
      <c r="E1" s="105"/>
      <c r="F1" s="105"/>
      <c r="G1" s="105"/>
    </row>
    <row r="3" spans="1:7" ht="49.5" x14ac:dyDescent="0.25">
      <c r="A3" s="58" t="s">
        <v>0</v>
      </c>
      <c r="B3" s="58" t="s">
        <v>117</v>
      </c>
      <c r="C3" s="58" t="s">
        <v>162</v>
      </c>
      <c r="D3" s="58" t="s">
        <v>121</v>
      </c>
      <c r="E3" s="58" t="s">
        <v>163</v>
      </c>
      <c r="F3" s="58" t="s">
        <v>13</v>
      </c>
      <c r="G3" s="58" t="s">
        <v>11</v>
      </c>
    </row>
    <row r="4" spans="1:7" ht="20.25" customHeight="1" x14ac:dyDescent="0.25">
      <c r="A4" s="60">
        <v>1</v>
      </c>
      <c r="B4" s="60" t="s">
        <v>6</v>
      </c>
      <c r="C4" s="60"/>
      <c r="D4" s="60"/>
      <c r="E4" s="60">
        <f>SUM(E5:E7)</f>
        <v>40</v>
      </c>
      <c r="F4" s="60">
        <f>SUM(F5:F7)</f>
        <v>220</v>
      </c>
      <c r="G4" s="112" t="s">
        <v>164</v>
      </c>
    </row>
    <row r="5" spans="1:7" ht="21.75" customHeight="1" x14ac:dyDescent="0.25">
      <c r="A5" s="61"/>
      <c r="B5" s="59" t="s">
        <v>17</v>
      </c>
      <c r="C5" s="59">
        <v>5</v>
      </c>
      <c r="D5" s="59">
        <v>1</v>
      </c>
      <c r="E5" s="59">
        <v>36</v>
      </c>
      <c r="F5" s="59">
        <f>D5*E5*C5</f>
        <v>180</v>
      </c>
      <c r="G5" s="112"/>
    </row>
    <row r="6" spans="1:7" ht="22.5" customHeight="1" x14ac:dyDescent="0.25">
      <c r="A6" s="61"/>
      <c r="B6" s="59" t="s">
        <v>19</v>
      </c>
      <c r="C6" s="59">
        <v>10</v>
      </c>
      <c r="D6" s="59">
        <v>1</v>
      </c>
      <c r="E6" s="59">
        <v>4</v>
      </c>
      <c r="F6" s="59">
        <f t="shared" ref="F6:F7" si="0">D6*E6*C6</f>
        <v>40</v>
      </c>
      <c r="G6" s="112"/>
    </row>
    <row r="7" spans="1:7" ht="22.5" customHeight="1" x14ac:dyDescent="0.25">
      <c r="A7" s="61"/>
      <c r="B7" s="59" t="s">
        <v>21</v>
      </c>
      <c r="C7" s="59">
        <v>15</v>
      </c>
      <c r="D7" s="59">
        <v>1</v>
      </c>
      <c r="E7" s="59">
        <v>0</v>
      </c>
      <c r="F7" s="59">
        <f t="shared" si="0"/>
        <v>0</v>
      </c>
      <c r="G7" s="112"/>
    </row>
    <row r="8" spans="1:7" ht="23.25" customHeight="1" x14ac:dyDescent="0.25">
      <c r="A8" s="60">
        <v>2</v>
      </c>
      <c r="B8" s="60" t="s">
        <v>7</v>
      </c>
      <c r="C8" s="60"/>
      <c r="D8" s="60"/>
      <c r="E8" s="60">
        <v>0</v>
      </c>
      <c r="F8" s="60">
        <f>SUM(F9:F11)</f>
        <v>0</v>
      </c>
      <c r="G8" s="112" t="s">
        <v>165</v>
      </c>
    </row>
    <row r="9" spans="1:7" ht="21.75" customHeight="1" x14ac:dyDescent="0.25">
      <c r="A9" s="61"/>
      <c r="B9" s="59" t="s">
        <v>17</v>
      </c>
      <c r="C9" s="59">
        <v>5</v>
      </c>
      <c r="D9" s="59">
        <v>1.2</v>
      </c>
      <c r="E9" s="59">
        <v>0</v>
      </c>
      <c r="F9" s="59">
        <f>E9*D9*C9</f>
        <v>0</v>
      </c>
      <c r="G9" s="112"/>
    </row>
    <row r="10" spans="1:7" ht="21" customHeight="1" x14ac:dyDescent="0.25">
      <c r="A10" s="61"/>
      <c r="B10" s="59" t="s">
        <v>19</v>
      </c>
      <c r="C10" s="59">
        <v>10</v>
      </c>
      <c r="D10" s="59">
        <v>1.2</v>
      </c>
      <c r="E10" s="59">
        <v>0</v>
      </c>
      <c r="F10" s="59">
        <f>E10*D10*C10</f>
        <v>0</v>
      </c>
      <c r="G10" s="112"/>
    </row>
    <row r="11" spans="1:7" ht="21" customHeight="1" x14ac:dyDescent="0.25">
      <c r="A11" s="61"/>
      <c r="B11" s="59" t="s">
        <v>21</v>
      </c>
      <c r="C11" s="59">
        <v>15</v>
      </c>
      <c r="D11" s="59">
        <v>1.2</v>
      </c>
      <c r="E11" s="59">
        <v>0</v>
      </c>
      <c r="F11" s="59">
        <f>E11*D11*C11</f>
        <v>0</v>
      </c>
      <c r="G11" s="112"/>
    </row>
    <row r="12" spans="1:7" ht="19.5" customHeight="1" x14ac:dyDescent="0.25">
      <c r="A12" s="60">
        <v>3</v>
      </c>
      <c r="B12" s="60" t="s">
        <v>118</v>
      </c>
      <c r="C12" s="60"/>
      <c r="D12" s="60"/>
      <c r="E12" s="60">
        <v>0</v>
      </c>
      <c r="F12" s="60">
        <f>SUM(F13:F15)</f>
        <v>0</v>
      </c>
      <c r="G12" s="112" t="s">
        <v>166</v>
      </c>
    </row>
    <row r="13" spans="1:7" ht="21" customHeight="1" x14ac:dyDescent="0.25">
      <c r="A13" s="61"/>
      <c r="B13" s="59" t="s">
        <v>17</v>
      </c>
      <c r="C13" s="59">
        <v>5</v>
      </c>
      <c r="D13" s="59">
        <v>1.5</v>
      </c>
      <c r="E13" s="59">
        <v>0</v>
      </c>
      <c r="F13" s="59">
        <f>E13*D13*C13</f>
        <v>0</v>
      </c>
      <c r="G13" s="112"/>
    </row>
    <row r="14" spans="1:7" ht="21" customHeight="1" x14ac:dyDescent="0.25">
      <c r="A14" s="61"/>
      <c r="B14" s="59" t="s">
        <v>19</v>
      </c>
      <c r="C14" s="59">
        <v>10</v>
      </c>
      <c r="D14" s="59">
        <v>1.5</v>
      </c>
      <c r="E14" s="59">
        <v>0</v>
      </c>
      <c r="F14" s="59">
        <f>E14*D14*C14</f>
        <v>0</v>
      </c>
      <c r="G14" s="112"/>
    </row>
    <row r="15" spans="1:7" ht="19.5" customHeight="1" x14ac:dyDescent="0.25">
      <c r="A15" s="61"/>
      <c r="B15" s="59" t="s">
        <v>21</v>
      </c>
      <c r="C15" s="59">
        <v>15</v>
      </c>
      <c r="D15" s="59">
        <v>1.5</v>
      </c>
      <c r="E15" s="59">
        <v>0</v>
      </c>
      <c r="F15" s="59">
        <f>E15*D15*C15</f>
        <v>0</v>
      </c>
      <c r="G15" s="112"/>
    </row>
    <row r="16" spans="1:7" ht="20.25" customHeight="1" x14ac:dyDescent="0.25">
      <c r="A16" s="61"/>
      <c r="B16" s="62" t="s">
        <v>22</v>
      </c>
      <c r="C16" s="62"/>
      <c r="D16" s="62"/>
      <c r="E16" s="60">
        <f>E12+E8+E4</f>
        <v>40</v>
      </c>
      <c r="F16" s="60">
        <f>F12+F8+F4</f>
        <v>220</v>
      </c>
      <c r="G16" s="62" t="s">
        <v>119</v>
      </c>
    </row>
    <row r="17" spans="1:4" s="57" customFormat="1" x14ac:dyDescent="0.25"/>
    <row r="18" spans="1:4" s="57" customFormat="1" x14ac:dyDescent="0.25"/>
    <row r="19" spans="1:4" ht="14.25" customHeight="1" thickBot="1" x14ac:dyDescent="0.3"/>
    <row r="20" spans="1:4" ht="57" thickBot="1" x14ac:dyDescent="0.3">
      <c r="A20" s="26" t="s">
        <v>0</v>
      </c>
      <c r="B20" s="27" t="s">
        <v>120</v>
      </c>
      <c r="C20" s="27" t="s">
        <v>12</v>
      </c>
      <c r="D20" s="27" t="s">
        <v>121</v>
      </c>
    </row>
    <row r="21" spans="1:4" ht="19.5" thickBot="1" x14ac:dyDescent="0.3">
      <c r="A21" s="28">
        <v>1</v>
      </c>
      <c r="B21" s="29" t="s">
        <v>6</v>
      </c>
      <c r="C21" s="30"/>
      <c r="D21" s="30"/>
    </row>
    <row r="22" spans="1:4" ht="19.5" thickBot="1" x14ac:dyDescent="0.3">
      <c r="A22" s="106"/>
      <c r="B22" s="31" t="s">
        <v>17</v>
      </c>
      <c r="C22" s="30">
        <v>5</v>
      </c>
      <c r="D22" s="30">
        <v>1</v>
      </c>
    </row>
    <row r="23" spans="1:4" ht="19.5" thickBot="1" x14ac:dyDescent="0.3">
      <c r="A23" s="107"/>
      <c r="B23" s="31" t="s">
        <v>19</v>
      </c>
      <c r="C23" s="30">
        <v>10</v>
      </c>
      <c r="D23" s="30">
        <v>1</v>
      </c>
    </row>
    <row r="24" spans="1:4" ht="19.5" thickBot="1" x14ac:dyDescent="0.3">
      <c r="A24" s="108"/>
      <c r="B24" s="31" t="s">
        <v>21</v>
      </c>
      <c r="C24" s="30">
        <v>15</v>
      </c>
      <c r="D24" s="30">
        <v>1</v>
      </c>
    </row>
    <row r="25" spans="1:4" ht="19.5" thickBot="1" x14ac:dyDescent="0.3">
      <c r="A25" s="28">
        <v>2</v>
      </c>
      <c r="B25" s="29" t="s">
        <v>7</v>
      </c>
      <c r="C25" s="30"/>
      <c r="D25" s="30"/>
    </row>
    <row r="26" spans="1:4" ht="19.5" thickBot="1" x14ac:dyDescent="0.3">
      <c r="A26" s="109"/>
      <c r="B26" s="31" t="s">
        <v>17</v>
      </c>
      <c r="C26" s="30">
        <v>5</v>
      </c>
      <c r="D26" s="30" t="s">
        <v>122</v>
      </c>
    </row>
    <row r="27" spans="1:4" ht="19.5" thickBot="1" x14ac:dyDescent="0.3">
      <c r="A27" s="110"/>
      <c r="B27" s="31" t="s">
        <v>19</v>
      </c>
      <c r="C27" s="30">
        <v>10</v>
      </c>
      <c r="D27" s="30" t="s">
        <v>122</v>
      </c>
    </row>
    <row r="28" spans="1:4" ht="19.5" thickBot="1" x14ac:dyDescent="0.3">
      <c r="A28" s="111"/>
      <c r="B28" s="31" t="s">
        <v>21</v>
      </c>
      <c r="C28" s="30">
        <v>15</v>
      </c>
      <c r="D28" s="30" t="s">
        <v>122</v>
      </c>
    </row>
    <row r="29" spans="1:4" ht="19.5" thickBot="1" x14ac:dyDescent="0.3">
      <c r="A29" s="28">
        <v>3</v>
      </c>
      <c r="B29" s="29" t="s">
        <v>118</v>
      </c>
      <c r="C29" s="30"/>
      <c r="D29" s="30"/>
    </row>
    <row r="30" spans="1:4" ht="19.5" thickBot="1" x14ac:dyDescent="0.3">
      <c r="A30" s="106"/>
      <c r="B30" s="31" t="s">
        <v>17</v>
      </c>
      <c r="C30" s="30">
        <v>5</v>
      </c>
      <c r="D30" s="30" t="s">
        <v>104</v>
      </c>
    </row>
    <row r="31" spans="1:4" ht="19.5" thickBot="1" x14ac:dyDescent="0.3">
      <c r="A31" s="107"/>
      <c r="B31" s="31" t="s">
        <v>19</v>
      </c>
      <c r="C31" s="30">
        <v>10</v>
      </c>
      <c r="D31" s="30" t="s">
        <v>104</v>
      </c>
    </row>
    <row r="32" spans="1:4" ht="19.5" thickBot="1" x14ac:dyDescent="0.3">
      <c r="A32" s="108"/>
      <c r="B32" s="31" t="s">
        <v>21</v>
      </c>
      <c r="C32" s="30">
        <v>15</v>
      </c>
      <c r="D32" s="30" t="s">
        <v>104</v>
      </c>
    </row>
  </sheetData>
  <mergeCells count="7">
    <mergeCell ref="A1:G1"/>
    <mergeCell ref="A22:A24"/>
    <mergeCell ref="A26:A28"/>
    <mergeCell ref="A30:A32"/>
    <mergeCell ref="G4:G7"/>
    <mergeCell ref="G8:G11"/>
    <mergeCell ref="G12:G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8" workbookViewId="0">
      <selection activeCell="E20" sqref="E20"/>
    </sheetView>
  </sheetViews>
  <sheetFormatPr defaultRowHeight="15" x14ac:dyDescent="0.25"/>
  <cols>
    <col min="1" max="1" width="10.28515625" customWidth="1"/>
    <col min="2" max="2" width="38.42578125" customWidth="1"/>
    <col min="5" max="5" width="10.42578125" bestFit="1" customWidth="1"/>
    <col min="6" max="6" width="46.42578125" customWidth="1"/>
  </cols>
  <sheetData>
    <row r="1" spans="1:6" ht="18.75" x14ac:dyDescent="0.25">
      <c r="A1" s="94" t="s">
        <v>46</v>
      </c>
      <c r="B1" s="94"/>
      <c r="C1" s="94"/>
      <c r="D1" s="94"/>
      <c r="E1" s="94"/>
      <c r="F1" s="94"/>
    </row>
    <row r="2" spans="1:6" ht="18.75" x14ac:dyDescent="0.25">
      <c r="A2" s="10"/>
    </row>
    <row r="3" spans="1:6" ht="19.5" thickBot="1" x14ac:dyDescent="0.3">
      <c r="A3" s="10"/>
    </row>
    <row r="4" spans="1:6" ht="50.25" thickBot="1" x14ac:dyDescent="0.3">
      <c r="A4" s="11" t="s">
        <v>0</v>
      </c>
      <c r="B4" s="12" t="s">
        <v>25</v>
      </c>
      <c r="C4" s="12" t="s">
        <v>33</v>
      </c>
      <c r="D4" s="12" t="s">
        <v>26</v>
      </c>
      <c r="E4" s="12" t="s">
        <v>13</v>
      </c>
      <c r="F4" s="12" t="s">
        <v>14</v>
      </c>
    </row>
    <row r="5" spans="1:6" ht="17.25" thickBot="1" x14ac:dyDescent="0.3">
      <c r="A5" s="13" t="s">
        <v>27</v>
      </c>
      <c r="B5" s="14" t="s">
        <v>28</v>
      </c>
      <c r="C5" s="15"/>
      <c r="D5" s="15"/>
      <c r="E5" s="15"/>
      <c r="F5" s="15"/>
    </row>
    <row r="6" spans="1:6" ht="17.25" thickBot="1" x14ac:dyDescent="0.3">
      <c r="A6" s="16">
        <v>1</v>
      </c>
      <c r="B6" s="17" t="s">
        <v>34</v>
      </c>
      <c r="C6" s="18">
        <v>2</v>
      </c>
      <c r="D6" s="15">
        <v>5</v>
      </c>
      <c r="E6" s="15">
        <f>C6*D6</f>
        <v>10</v>
      </c>
      <c r="F6" s="15"/>
    </row>
    <row r="7" spans="1:6" ht="33.75" thickBot="1" x14ac:dyDescent="0.3">
      <c r="A7" s="16">
        <v>2</v>
      </c>
      <c r="B7" s="17" t="s">
        <v>35</v>
      </c>
      <c r="C7" s="18">
        <v>1</v>
      </c>
      <c r="D7" s="15">
        <v>5</v>
      </c>
      <c r="E7" s="15">
        <f t="shared" ref="E7:E18" si="0">C7*D7</f>
        <v>5</v>
      </c>
      <c r="F7" s="15"/>
    </row>
    <row r="8" spans="1:6" ht="17.25" thickBot="1" x14ac:dyDescent="0.3">
      <c r="A8" s="16">
        <v>3</v>
      </c>
      <c r="B8" s="17" t="s">
        <v>36</v>
      </c>
      <c r="C8" s="18">
        <v>1</v>
      </c>
      <c r="D8" s="15">
        <v>5</v>
      </c>
      <c r="E8" s="15">
        <f t="shared" si="0"/>
        <v>5</v>
      </c>
      <c r="F8" s="15"/>
    </row>
    <row r="9" spans="1:6" ht="17.25" thickBot="1" x14ac:dyDescent="0.3">
      <c r="A9" s="16">
        <v>4</v>
      </c>
      <c r="B9" s="17" t="s">
        <v>37</v>
      </c>
      <c r="C9" s="18">
        <v>1</v>
      </c>
      <c r="D9" s="15">
        <v>5</v>
      </c>
      <c r="E9" s="15">
        <f t="shared" si="0"/>
        <v>5</v>
      </c>
      <c r="F9" s="15"/>
    </row>
    <row r="10" spans="1:6" ht="17.25" thickBot="1" x14ac:dyDescent="0.3">
      <c r="A10" s="16">
        <v>5</v>
      </c>
      <c r="B10" s="17" t="s">
        <v>38</v>
      </c>
      <c r="C10" s="18">
        <v>1</v>
      </c>
      <c r="D10" s="15">
        <v>5</v>
      </c>
      <c r="E10" s="15">
        <f t="shared" si="0"/>
        <v>5</v>
      </c>
      <c r="F10" s="15"/>
    </row>
    <row r="11" spans="1:6" ht="17.25" thickBot="1" x14ac:dyDescent="0.3">
      <c r="A11" s="16">
        <v>6</v>
      </c>
      <c r="B11" s="17" t="s">
        <v>39</v>
      </c>
      <c r="C11" s="18" t="s">
        <v>29</v>
      </c>
      <c r="D11" s="15">
        <v>4</v>
      </c>
      <c r="E11" s="15">
        <f t="shared" si="0"/>
        <v>2</v>
      </c>
      <c r="F11" s="15"/>
    </row>
    <row r="12" spans="1:6" ht="17.25" thickBot="1" x14ac:dyDescent="0.3">
      <c r="A12" s="16">
        <v>7</v>
      </c>
      <c r="B12" s="17" t="s">
        <v>40</v>
      </c>
      <c r="C12" s="18" t="s">
        <v>29</v>
      </c>
      <c r="D12" s="15">
        <v>4</v>
      </c>
      <c r="E12" s="15">
        <f t="shared" si="0"/>
        <v>2</v>
      </c>
      <c r="F12" s="15"/>
    </row>
    <row r="13" spans="1:6" ht="17.25" thickBot="1" x14ac:dyDescent="0.3">
      <c r="A13" s="16">
        <v>8</v>
      </c>
      <c r="B13" s="17" t="s">
        <v>41</v>
      </c>
      <c r="C13" s="18">
        <v>2</v>
      </c>
      <c r="D13" s="15">
        <v>4</v>
      </c>
      <c r="E13" s="15">
        <f t="shared" si="0"/>
        <v>8</v>
      </c>
      <c r="F13" s="15"/>
    </row>
    <row r="14" spans="1:6" ht="17.25" thickBot="1" x14ac:dyDescent="0.3">
      <c r="A14" s="16">
        <v>9</v>
      </c>
      <c r="B14" s="17" t="s">
        <v>42</v>
      </c>
      <c r="C14" s="18">
        <v>1</v>
      </c>
      <c r="D14" s="15">
        <v>4</v>
      </c>
      <c r="E14" s="15">
        <f t="shared" si="0"/>
        <v>4</v>
      </c>
      <c r="F14" s="15"/>
    </row>
    <row r="15" spans="1:6" ht="17.25" thickBot="1" x14ac:dyDescent="0.3">
      <c r="A15" s="16">
        <v>10</v>
      </c>
      <c r="B15" s="17" t="s">
        <v>43</v>
      </c>
      <c r="C15" s="18">
        <v>1</v>
      </c>
      <c r="D15" s="15">
        <v>5</v>
      </c>
      <c r="E15" s="15">
        <f t="shared" si="0"/>
        <v>5</v>
      </c>
      <c r="F15" s="15"/>
    </row>
    <row r="16" spans="1:6" ht="15.75" customHeight="1" thickBot="1" x14ac:dyDescent="0.3">
      <c r="A16" s="16">
        <v>11</v>
      </c>
      <c r="B16" s="17" t="s">
        <v>30</v>
      </c>
      <c r="C16" s="18">
        <v>1</v>
      </c>
      <c r="D16" s="15">
        <v>4</v>
      </c>
      <c r="E16" s="15">
        <f t="shared" si="0"/>
        <v>4</v>
      </c>
      <c r="F16" s="15"/>
    </row>
    <row r="17" spans="1:6" ht="30.75" customHeight="1" thickBot="1" x14ac:dyDescent="0.3">
      <c r="A17" s="16">
        <v>12</v>
      </c>
      <c r="B17" s="17" t="s">
        <v>44</v>
      </c>
      <c r="C17" s="18">
        <v>1</v>
      </c>
      <c r="D17" s="15">
        <v>4</v>
      </c>
      <c r="E17" s="15">
        <f t="shared" si="0"/>
        <v>4</v>
      </c>
      <c r="F17" s="15"/>
    </row>
    <row r="18" spans="1:6" ht="37.5" customHeight="1" thickBot="1" x14ac:dyDescent="0.3">
      <c r="A18" s="16">
        <v>13</v>
      </c>
      <c r="B18" s="17" t="s">
        <v>31</v>
      </c>
      <c r="C18" s="18">
        <v>1</v>
      </c>
      <c r="D18" s="15">
        <v>3</v>
      </c>
      <c r="E18" s="15">
        <f t="shared" si="0"/>
        <v>3</v>
      </c>
      <c r="F18" s="15"/>
    </row>
    <row r="19" spans="1:6" ht="17.25" thickBot="1" x14ac:dyDescent="0.3">
      <c r="A19" s="13"/>
      <c r="B19" s="19" t="s">
        <v>47</v>
      </c>
      <c r="C19" s="17"/>
      <c r="D19" s="17"/>
      <c r="E19" s="17">
        <f>SUM(E6:E18)</f>
        <v>62</v>
      </c>
      <c r="F19" s="17"/>
    </row>
    <row r="20" spans="1:6" ht="18.75" x14ac:dyDescent="0.25">
      <c r="A20" s="10" t="s">
        <v>32</v>
      </c>
      <c r="B20" s="20" t="s">
        <v>45</v>
      </c>
      <c r="E20" s="20">
        <f>0.6+(0.01*E19)</f>
        <v>1.22</v>
      </c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pane ySplit="1" topLeftCell="A51" activePane="bottomLeft" state="frozen"/>
      <selection pane="bottomLeft" activeCell="C56" sqref="C56"/>
    </sheetView>
  </sheetViews>
  <sheetFormatPr defaultRowHeight="15" x14ac:dyDescent="0.25"/>
  <cols>
    <col min="1" max="1" width="11.140625" customWidth="1"/>
    <col min="2" max="2" width="26.85546875" customWidth="1"/>
    <col min="3" max="3" width="24.28515625" style="33" customWidth="1"/>
    <col min="5" max="5" width="14.140625" customWidth="1"/>
    <col min="6" max="6" width="28.42578125" customWidth="1"/>
    <col min="7" max="7" width="15.42578125" customWidth="1"/>
    <col min="8" max="8" width="9.140625" customWidth="1"/>
  </cols>
  <sheetData>
    <row r="1" spans="1:7" s="32" customFormat="1" ht="18.75" x14ac:dyDescent="0.25">
      <c r="A1" s="94" t="s">
        <v>53</v>
      </c>
      <c r="B1" s="94"/>
      <c r="C1" s="94"/>
      <c r="D1" s="94"/>
      <c r="E1" s="94"/>
      <c r="F1" s="94"/>
      <c r="G1" s="94"/>
    </row>
    <row r="3" spans="1:7" ht="19.5" thickBot="1" x14ac:dyDescent="0.35">
      <c r="A3" s="21" t="s">
        <v>54</v>
      </c>
    </row>
    <row r="4" spans="1:7" ht="17.25" thickBot="1" x14ac:dyDescent="0.3">
      <c r="A4" s="11" t="s">
        <v>0</v>
      </c>
      <c r="B4" s="12" t="s">
        <v>55</v>
      </c>
      <c r="C4" s="12" t="s">
        <v>56</v>
      </c>
    </row>
    <row r="5" spans="1:7" ht="18" thickBot="1" x14ac:dyDescent="0.3">
      <c r="A5" s="13">
        <v>1</v>
      </c>
      <c r="B5" s="19" t="s">
        <v>57</v>
      </c>
      <c r="C5" s="56"/>
    </row>
    <row r="6" spans="1:7" ht="18" thickBot="1" x14ac:dyDescent="0.3">
      <c r="A6" s="22"/>
      <c r="B6" s="17" t="s">
        <v>58</v>
      </c>
      <c r="C6" s="56">
        <v>5</v>
      </c>
    </row>
    <row r="7" spans="1:7" ht="18" thickBot="1" x14ac:dyDescent="0.3">
      <c r="A7" s="22"/>
      <c r="B7" s="17" t="s">
        <v>59</v>
      </c>
      <c r="C7" s="56">
        <v>4</v>
      </c>
    </row>
    <row r="8" spans="1:7" ht="18" thickBot="1" x14ac:dyDescent="0.3">
      <c r="A8" s="22"/>
      <c r="B8" s="17" t="s">
        <v>60</v>
      </c>
      <c r="C8" s="56">
        <v>4</v>
      </c>
    </row>
    <row r="9" spans="1:7" ht="18" thickBot="1" x14ac:dyDescent="0.3">
      <c r="A9" s="22"/>
      <c r="B9" s="17" t="s">
        <v>61</v>
      </c>
      <c r="C9" s="56">
        <v>4</v>
      </c>
    </row>
    <row r="10" spans="1:7" ht="18" thickBot="1" x14ac:dyDescent="0.3">
      <c r="A10" s="22"/>
      <c r="B10" s="17" t="s">
        <v>62</v>
      </c>
      <c r="C10" s="56">
        <v>5</v>
      </c>
    </row>
    <row r="11" spans="1:7" ht="18" thickBot="1" x14ac:dyDescent="0.3">
      <c r="A11" s="22"/>
      <c r="B11" s="17" t="s">
        <v>63</v>
      </c>
      <c r="C11" s="56">
        <v>5</v>
      </c>
    </row>
    <row r="12" spans="1:7" ht="18" thickBot="1" x14ac:dyDescent="0.3">
      <c r="A12" s="22"/>
      <c r="B12" s="17" t="s">
        <v>64</v>
      </c>
      <c r="C12" s="56">
        <v>5</v>
      </c>
    </row>
    <row r="13" spans="1:7" ht="18" thickBot="1" x14ac:dyDescent="0.3">
      <c r="A13" s="22"/>
      <c r="B13" s="17" t="s">
        <v>65</v>
      </c>
      <c r="C13" s="56">
        <v>5</v>
      </c>
    </row>
    <row r="14" spans="1:7" ht="18" thickBot="1" x14ac:dyDescent="0.3">
      <c r="A14" s="22"/>
      <c r="B14" s="17" t="s">
        <v>66</v>
      </c>
      <c r="C14" s="56">
        <v>4</v>
      </c>
    </row>
    <row r="15" spans="1:7" ht="18" thickBot="1" x14ac:dyDescent="0.3">
      <c r="A15" s="22"/>
      <c r="B15" s="17" t="s">
        <v>67</v>
      </c>
      <c r="C15" s="56">
        <v>4</v>
      </c>
    </row>
    <row r="16" spans="1:7" ht="18" thickBot="1" x14ac:dyDescent="0.3">
      <c r="A16" s="22"/>
      <c r="B16" s="17" t="s">
        <v>68</v>
      </c>
      <c r="C16" s="56">
        <v>5</v>
      </c>
    </row>
    <row r="17" spans="1:3" ht="18" thickBot="1" x14ac:dyDescent="0.3">
      <c r="A17" s="22"/>
      <c r="B17" s="17" t="s">
        <v>69</v>
      </c>
      <c r="C17" s="56">
        <v>5</v>
      </c>
    </row>
    <row r="18" spans="1:3" ht="18" thickBot="1" x14ac:dyDescent="0.3">
      <c r="A18" s="22"/>
      <c r="B18" s="17" t="s">
        <v>52</v>
      </c>
      <c r="C18" s="56"/>
    </row>
    <row r="19" spans="1:3" ht="18" thickBot="1" x14ac:dyDescent="0.3">
      <c r="A19" s="13">
        <v>2</v>
      </c>
      <c r="B19" s="19" t="s">
        <v>70</v>
      </c>
      <c r="C19" s="56"/>
    </row>
    <row r="20" spans="1:3" ht="22.5" customHeight="1" thickBot="1" x14ac:dyDescent="0.3">
      <c r="A20" s="22"/>
      <c r="B20" s="17" t="s">
        <v>71</v>
      </c>
      <c r="C20" s="56">
        <v>4</v>
      </c>
    </row>
    <row r="21" spans="1:3" ht="21" customHeight="1" thickBot="1" x14ac:dyDescent="0.3">
      <c r="A21" s="22"/>
      <c r="B21" s="17" t="s">
        <v>72</v>
      </c>
      <c r="C21" s="56">
        <v>5</v>
      </c>
    </row>
    <row r="22" spans="1:3" ht="19.5" customHeight="1" thickBot="1" x14ac:dyDescent="0.3">
      <c r="A22" s="22"/>
      <c r="B22" s="17" t="s">
        <v>73</v>
      </c>
      <c r="C22" s="56">
        <v>5</v>
      </c>
    </row>
    <row r="23" spans="1:3" ht="18" thickBot="1" x14ac:dyDescent="0.3">
      <c r="A23" s="22"/>
      <c r="B23" s="17" t="s">
        <v>74</v>
      </c>
      <c r="C23" s="56">
        <v>5</v>
      </c>
    </row>
    <row r="24" spans="1:3" ht="35.25" customHeight="1" thickBot="1" x14ac:dyDescent="0.3">
      <c r="A24" s="22"/>
      <c r="B24" s="17" t="s">
        <v>75</v>
      </c>
      <c r="C24" s="56">
        <v>5</v>
      </c>
    </row>
    <row r="25" spans="1:3" ht="21" customHeight="1" thickBot="1" x14ac:dyDescent="0.3">
      <c r="A25" s="22"/>
      <c r="B25" s="17" t="s">
        <v>76</v>
      </c>
      <c r="C25" s="56">
        <v>4</v>
      </c>
    </row>
    <row r="26" spans="1:3" ht="21.75" customHeight="1" thickBot="1" x14ac:dyDescent="0.3">
      <c r="A26" s="22"/>
      <c r="B26" s="17" t="s">
        <v>77</v>
      </c>
      <c r="C26" s="56">
        <v>5</v>
      </c>
    </row>
    <row r="27" spans="1:3" ht="34.5" customHeight="1" thickBot="1" x14ac:dyDescent="0.3">
      <c r="A27" s="22"/>
      <c r="B27" s="17" t="s">
        <v>78</v>
      </c>
      <c r="C27" s="56">
        <v>4</v>
      </c>
    </row>
    <row r="28" spans="1:3" ht="34.5" customHeight="1" thickBot="1" x14ac:dyDescent="0.3">
      <c r="A28" s="22"/>
      <c r="B28" s="17" t="s">
        <v>79</v>
      </c>
      <c r="C28" s="56">
        <v>5</v>
      </c>
    </row>
    <row r="29" spans="1:3" ht="32.25" customHeight="1" thickBot="1" x14ac:dyDescent="0.3">
      <c r="A29" s="22"/>
      <c r="B29" s="17" t="s">
        <v>80</v>
      </c>
      <c r="C29" s="56">
        <v>5</v>
      </c>
    </row>
    <row r="30" spans="1:3" ht="23.25" customHeight="1" thickBot="1" x14ac:dyDescent="0.3">
      <c r="A30" s="22"/>
      <c r="B30" s="17" t="s">
        <v>81</v>
      </c>
      <c r="C30" s="56">
        <v>5</v>
      </c>
    </row>
    <row r="31" spans="1:3" ht="24.75" customHeight="1" thickBot="1" x14ac:dyDescent="0.3">
      <c r="A31" s="22"/>
      <c r="B31" s="17" t="s">
        <v>82</v>
      </c>
      <c r="C31" s="56">
        <v>4</v>
      </c>
    </row>
    <row r="32" spans="1:3" ht="24.75" customHeight="1" thickBot="1" x14ac:dyDescent="0.3">
      <c r="A32" s="22"/>
      <c r="B32" s="17" t="s">
        <v>83</v>
      </c>
      <c r="C32" s="56">
        <v>4</v>
      </c>
    </row>
    <row r="33" spans="1:3" ht="36" customHeight="1" thickBot="1" x14ac:dyDescent="0.3">
      <c r="A33" s="22"/>
      <c r="B33" s="17" t="s">
        <v>84</v>
      </c>
      <c r="C33" s="56">
        <v>4</v>
      </c>
    </row>
    <row r="34" spans="1:3" ht="24.75" customHeight="1" thickBot="1" x14ac:dyDescent="0.3">
      <c r="A34" s="22"/>
      <c r="B34" s="17" t="s">
        <v>85</v>
      </c>
      <c r="C34" s="56">
        <v>3</v>
      </c>
    </row>
    <row r="35" spans="1:3" ht="23.25" customHeight="1" thickBot="1" x14ac:dyDescent="0.3">
      <c r="A35" s="22"/>
      <c r="B35" s="17" t="s">
        <v>86</v>
      </c>
      <c r="C35" s="56">
        <v>3</v>
      </c>
    </row>
    <row r="36" spans="1:3" ht="21.75" customHeight="1" thickBot="1" x14ac:dyDescent="0.3">
      <c r="A36" s="22"/>
      <c r="B36" s="17" t="s">
        <v>87</v>
      </c>
      <c r="C36" s="56">
        <v>3</v>
      </c>
    </row>
    <row r="37" spans="1:3" ht="22.5" customHeight="1" thickBot="1" x14ac:dyDescent="0.3">
      <c r="A37" s="22"/>
      <c r="B37" s="17" t="s">
        <v>88</v>
      </c>
      <c r="C37" s="56">
        <v>4</v>
      </c>
    </row>
    <row r="38" spans="1:3" ht="23.25" customHeight="1" thickBot="1" x14ac:dyDescent="0.3">
      <c r="A38" s="22"/>
      <c r="B38" s="17" t="s">
        <v>89</v>
      </c>
      <c r="C38" s="56">
        <v>5</v>
      </c>
    </row>
    <row r="39" spans="1:3" ht="20.25" customHeight="1" thickBot="1" x14ac:dyDescent="0.3">
      <c r="A39" s="22"/>
      <c r="B39" s="17" t="s">
        <v>90</v>
      </c>
      <c r="C39" s="56">
        <v>5</v>
      </c>
    </row>
    <row r="40" spans="1:3" ht="21.75" customHeight="1" thickBot="1" x14ac:dyDescent="0.3">
      <c r="A40" s="22"/>
      <c r="B40" s="17" t="s">
        <v>91</v>
      </c>
      <c r="C40" s="56">
        <v>5</v>
      </c>
    </row>
    <row r="41" spans="1:3" ht="21.75" customHeight="1" thickBot="1" x14ac:dyDescent="0.3">
      <c r="A41" s="22"/>
      <c r="B41" s="17" t="s">
        <v>92</v>
      </c>
      <c r="C41" s="56">
        <v>5</v>
      </c>
    </row>
    <row r="42" spans="1:3" ht="18" thickBot="1" x14ac:dyDescent="0.3">
      <c r="A42" s="22"/>
      <c r="B42" s="17" t="s">
        <v>52</v>
      </c>
      <c r="C42" s="56"/>
    </row>
    <row r="43" spans="1:3" ht="79.5" customHeight="1" thickBot="1" x14ac:dyDescent="0.3">
      <c r="A43" s="13">
        <v>3</v>
      </c>
      <c r="B43" s="19" t="s">
        <v>93</v>
      </c>
      <c r="C43" s="56"/>
    </row>
    <row r="44" spans="1:3" ht="97.5" customHeight="1" thickBot="1" x14ac:dyDescent="0.3">
      <c r="A44" s="22"/>
      <c r="B44" s="17" t="s">
        <v>94</v>
      </c>
      <c r="C44" s="56">
        <v>5</v>
      </c>
    </row>
    <row r="45" spans="1:3" ht="33.75" thickBot="1" x14ac:dyDescent="0.3">
      <c r="A45" s="22"/>
      <c r="B45" s="17" t="s">
        <v>95</v>
      </c>
      <c r="C45" s="56">
        <v>3</v>
      </c>
    </row>
    <row r="46" spans="1:3" ht="60" customHeight="1" thickBot="1" x14ac:dyDescent="0.3">
      <c r="A46" s="22"/>
      <c r="B46" s="17" t="s">
        <v>96</v>
      </c>
      <c r="C46" s="56">
        <v>3</v>
      </c>
    </row>
    <row r="47" spans="1:3" ht="33.75" thickBot="1" x14ac:dyDescent="0.3">
      <c r="A47" s="22"/>
      <c r="B47" s="17" t="s">
        <v>97</v>
      </c>
      <c r="C47" s="56">
        <v>5</v>
      </c>
    </row>
    <row r="48" spans="1:3" ht="66.75" customHeight="1" thickBot="1" x14ac:dyDescent="0.3">
      <c r="A48" s="22"/>
      <c r="B48" s="17" t="s">
        <v>98</v>
      </c>
      <c r="C48" s="56">
        <v>5</v>
      </c>
    </row>
    <row r="49" spans="1:6" ht="18" thickBot="1" x14ac:dyDescent="0.3">
      <c r="A49" s="13">
        <v>4</v>
      </c>
      <c r="B49" s="19" t="s">
        <v>99</v>
      </c>
      <c r="C49" s="56"/>
    </row>
    <row r="51" spans="1:6" ht="18.75" x14ac:dyDescent="0.25">
      <c r="A51" s="10"/>
    </row>
    <row r="52" spans="1:6" ht="15.75" thickBot="1" x14ac:dyDescent="0.3"/>
    <row r="53" spans="1:6" ht="57" thickBot="1" x14ac:dyDescent="0.3">
      <c r="A53" s="23" t="s">
        <v>0</v>
      </c>
      <c r="B53" s="24" t="s">
        <v>100</v>
      </c>
      <c r="C53" s="24" t="s">
        <v>12</v>
      </c>
      <c r="D53" s="24" t="s">
        <v>26</v>
      </c>
      <c r="E53" s="24" t="s">
        <v>13</v>
      </c>
      <c r="F53" s="24" t="s">
        <v>101</v>
      </c>
    </row>
    <row r="54" spans="1:6" ht="50.25" thickBot="1" x14ac:dyDescent="0.3">
      <c r="A54" s="13" t="s">
        <v>27</v>
      </c>
      <c r="B54" s="14" t="s">
        <v>102</v>
      </c>
      <c r="C54" s="34"/>
      <c r="D54" s="14"/>
      <c r="E54" s="14">
        <f>SUM(E55:E64)</f>
        <v>23.5</v>
      </c>
      <c r="F54" s="14"/>
    </row>
    <row r="55" spans="1:6" ht="33.75" thickBot="1" x14ac:dyDescent="0.3">
      <c r="A55" s="16"/>
      <c r="B55" s="15" t="s">
        <v>103</v>
      </c>
      <c r="C55" s="18"/>
      <c r="D55" s="15"/>
      <c r="E55" s="15"/>
      <c r="F55" s="15"/>
    </row>
    <row r="56" spans="1:6" ht="99.75" thickBot="1" x14ac:dyDescent="0.3">
      <c r="A56" s="16">
        <v>1</v>
      </c>
      <c r="B56" s="17" t="s">
        <v>94</v>
      </c>
      <c r="C56" s="25" t="s">
        <v>104</v>
      </c>
      <c r="D56" s="15">
        <v>3</v>
      </c>
      <c r="E56" s="15">
        <f>C56*D56</f>
        <v>4.5</v>
      </c>
      <c r="F56" s="15">
        <v>1</v>
      </c>
    </row>
    <row r="57" spans="1:6" ht="33.75" thickBot="1" x14ac:dyDescent="0.3">
      <c r="A57" s="16">
        <v>2</v>
      </c>
      <c r="B57" s="17" t="s">
        <v>95</v>
      </c>
      <c r="C57" s="25" t="s">
        <v>29</v>
      </c>
      <c r="D57" s="15">
        <v>5</v>
      </c>
      <c r="E57" s="15">
        <f t="shared" ref="E57:E64" si="0">C57*D57</f>
        <v>2.5</v>
      </c>
      <c r="F57" s="15">
        <v>0.6</v>
      </c>
    </row>
    <row r="58" spans="1:6" ht="33.75" thickBot="1" x14ac:dyDescent="0.3">
      <c r="A58" s="16">
        <v>3</v>
      </c>
      <c r="B58" s="17" t="s">
        <v>96</v>
      </c>
      <c r="C58" s="25">
        <v>1</v>
      </c>
      <c r="D58" s="15">
        <v>5</v>
      </c>
      <c r="E58" s="15">
        <f t="shared" si="0"/>
        <v>5</v>
      </c>
      <c r="F58" s="15">
        <v>1</v>
      </c>
    </row>
    <row r="59" spans="1:6" ht="33.75" thickBot="1" x14ac:dyDescent="0.3">
      <c r="A59" s="16">
        <v>4</v>
      </c>
      <c r="B59" s="15" t="s">
        <v>97</v>
      </c>
      <c r="C59" s="25" t="s">
        <v>29</v>
      </c>
      <c r="D59" s="15">
        <v>5</v>
      </c>
      <c r="E59" s="15">
        <f t="shared" si="0"/>
        <v>2.5</v>
      </c>
      <c r="F59" s="15">
        <v>0.6</v>
      </c>
    </row>
    <row r="60" spans="1:6" ht="17.25" thickBot="1" x14ac:dyDescent="0.3">
      <c r="A60" s="16">
        <v>5</v>
      </c>
      <c r="B60" s="15" t="s">
        <v>105</v>
      </c>
      <c r="C60" s="25">
        <v>1</v>
      </c>
      <c r="D60" s="15">
        <v>5</v>
      </c>
      <c r="E60" s="15">
        <f t="shared" si="0"/>
        <v>5</v>
      </c>
      <c r="F60" s="15">
        <v>1</v>
      </c>
    </row>
    <row r="61" spans="1:6" ht="33.75" thickBot="1" x14ac:dyDescent="0.3">
      <c r="A61" s="16"/>
      <c r="B61" s="15" t="s">
        <v>106</v>
      </c>
      <c r="C61" s="18"/>
      <c r="D61" s="15"/>
      <c r="E61" s="15">
        <f t="shared" si="0"/>
        <v>0</v>
      </c>
      <c r="F61" s="15"/>
    </row>
    <row r="62" spans="1:6" ht="33.75" thickBot="1" x14ac:dyDescent="0.3">
      <c r="A62" s="16">
        <v>6</v>
      </c>
      <c r="B62" s="15" t="s">
        <v>107</v>
      </c>
      <c r="C62" s="25">
        <v>2</v>
      </c>
      <c r="D62" s="15">
        <v>5</v>
      </c>
      <c r="E62" s="15">
        <f t="shared" si="0"/>
        <v>10</v>
      </c>
      <c r="F62" s="15">
        <v>1</v>
      </c>
    </row>
    <row r="63" spans="1:6" ht="33.75" thickBot="1" x14ac:dyDescent="0.3">
      <c r="A63" s="16">
        <v>7</v>
      </c>
      <c r="B63" s="15" t="s">
        <v>108</v>
      </c>
      <c r="C63" s="25">
        <v>-1</v>
      </c>
      <c r="D63" s="15">
        <v>3</v>
      </c>
      <c r="E63" s="15">
        <f t="shared" si="0"/>
        <v>-3</v>
      </c>
      <c r="F63" s="15">
        <v>0</v>
      </c>
    </row>
    <row r="64" spans="1:6" ht="33.75" thickBot="1" x14ac:dyDescent="0.3">
      <c r="A64" s="16">
        <v>8</v>
      </c>
      <c r="B64" s="15" t="s">
        <v>109</v>
      </c>
      <c r="C64" s="25">
        <v>-1</v>
      </c>
      <c r="D64" s="15">
        <v>3</v>
      </c>
      <c r="E64" s="15">
        <f t="shared" si="0"/>
        <v>-3</v>
      </c>
      <c r="F64" s="15">
        <v>0</v>
      </c>
    </row>
    <row r="65" spans="1:6" ht="33.75" thickBot="1" x14ac:dyDescent="0.3">
      <c r="A65" s="13" t="s">
        <v>32</v>
      </c>
      <c r="B65" s="19" t="s">
        <v>110</v>
      </c>
      <c r="C65" s="18"/>
      <c r="D65" s="15"/>
      <c r="E65" s="14">
        <f>1.4+(-0.03*E54)</f>
        <v>0.69499999999999995</v>
      </c>
      <c r="F65" s="15"/>
    </row>
    <row r="66" spans="1:6" ht="33.75" thickBot="1" x14ac:dyDescent="0.3">
      <c r="A66" s="13" t="s">
        <v>111</v>
      </c>
      <c r="B66" s="14" t="s">
        <v>112</v>
      </c>
      <c r="C66" s="18"/>
      <c r="D66" s="15"/>
      <c r="E66" s="14">
        <f>SUM(F56,F57,F58,F59,F60,F62,F63,F64)</f>
        <v>5.2</v>
      </c>
      <c r="F66" s="15"/>
    </row>
    <row r="67" spans="1:6" ht="33.75" thickBot="1" x14ac:dyDescent="0.3">
      <c r="A67" s="13" t="s">
        <v>113</v>
      </c>
      <c r="B67" s="14" t="s">
        <v>114</v>
      </c>
      <c r="C67" s="18"/>
      <c r="D67" s="15"/>
      <c r="E67" s="14">
        <v>20</v>
      </c>
      <c r="F67" s="15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4" sqref="D14"/>
    </sheetView>
  </sheetViews>
  <sheetFormatPr defaultRowHeight="15" x14ac:dyDescent="0.25"/>
  <cols>
    <col min="1" max="1" width="7" customWidth="1"/>
    <col min="2" max="2" width="39.85546875" customWidth="1"/>
    <col min="3" max="3" width="30.5703125" customWidth="1"/>
    <col min="4" max="4" width="28.42578125" customWidth="1"/>
    <col min="5" max="5" width="19.5703125" customWidth="1"/>
    <col min="6" max="6" width="50" customWidth="1"/>
  </cols>
  <sheetData>
    <row r="1" spans="1:7" ht="18.75" x14ac:dyDescent="0.25">
      <c r="A1" s="113" t="s">
        <v>123</v>
      </c>
      <c r="B1" s="113"/>
      <c r="C1" s="113"/>
      <c r="D1" s="113"/>
      <c r="E1" s="113"/>
    </row>
    <row r="2" spans="1:7" ht="18.75" x14ac:dyDescent="0.25">
      <c r="A2" s="35"/>
      <c r="B2" s="35"/>
      <c r="C2" s="35"/>
      <c r="D2" s="35"/>
      <c r="E2" s="35"/>
    </row>
    <row r="3" spans="1:7" ht="16.5" customHeight="1" x14ac:dyDescent="0.25">
      <c r="A3" s="40" t="s">
        <v>116</v>
      </c>
      <c r="B3" s="40" t="s">
        <v>124</v>
      </c>
      <c r="C3" s="40" t="s">
        <v>125</v>
      </c>
      <c r="D3" s="40" t="s">
        <v>126</v>
      </c>
      <c r="E3" s="90" t="s">
        <v>14</v>
      </c>
      <c r="F3" s="67"/>
      <c r="G3" s="67"/>
    </row>
    <row r="4" spans="1:7" ht="39.75" customHeight="1" x14ac:dyDescent="0.25">
      <c r="A4" s="36" t="s">
        <v>27</v>
      </c>
      <c r="B4" s="37" t="s">
        <v>127</v>
      </c>
      <c r="C4" s="38"/>
      <c r="D4" s="38"/>
      <c r="E4" s="38"/>
      <c r="F4" s="89"/>
      <c r="G4" s="67"/>
    </row>
    <row r="5" spans="1:7" ht="24" customHeight="1" x14ac:dyDescent="0.25">
      <c r="A5" s="48">
        <v>1</v>
      </c>
      <c r="B5" s="41" t="s">
        <v>128</v>
      </c>
      <c r="C5" s="42" t="s">
        <v>147</v>
      </c>
      <c r="D5" s="51">
        <f>'Bảng III'!F8</f>
        <v>7</v>
      </c>
      <c r="E5" s="51"/>
      <c r="F5" s="89"/>
      <c r="G5" s="67"/>
    </row>
    <row r="6" spans="1:7" ht="24" customHeight="1" x14ac:dyDescent="0.25">
      <c r="A6" s="48">
        <v>2</v>
      </c>
      <c r="B6" s="41" t="s">
        <v>129</v>
      </c>
      <c r="C6" s="42" t="s">
        <v>148</v>
      </c>
      <c r="D6" s="51">
        <f>'Bảng IV'!F16</f>
        <v>220</v>
      </c>
      <c r="E6" s="51"/>
      <c r="F6" s="89"/>
      <c r="G6" s="67"/>
    </row>
    <row r="7" spans="1:7" ht="24" customHeight="1" x14ac:dyDescent="0.25">
      <c r="A7" s="48">
        <v>3</v>
      </c>
      <c r="B7" s="41" t="s">
        <v>130</v>
      </c>
      <c r="C7" s="42" t="s">
        <v>185</v>
      </c>
      <c r="D7" s="51">
        <f>SUM(D5:D6)</f>
        <v>227</v>
      </c>
      <c r="E7" s="51"/>
      <c r="F7" s="89" t="s">
        <v>286</v>
      </c>
      <c r="G7" s="67"/>
    </row>
    <row r="8" spans="1:7" ht="29.25" customHeight="1" x14ac:dyDescent="0.25">
      <c r="A8" s="48">
        <v>4</v>
      </c>
      <c r="B8" s="41" t="s">
        <v>45</v>
      </c>
      <c r="C8" s="42" t="s">
        <v>149</v>
      </c>
      <c r="D8" s="51">
        <f>'Bảng V'!E20</f>
        <v>1.22</v>
      </c>
      <c r="E8" s="51"/>
      <c r="F8" s="89" t="s">
        <v>285</v>
      </c>
      <c r="G8" s="67"/>
    </row>
    <row r="9" spans="1:7" ht="31.5" customHeight="1" x14ac:dyDescent="0.25">
      <c r="A9" s="48">
        <v>5</v>
      </c>
      <c r="B9" s="41" t="s">
        <v>110</v>
      </c>
      <c r="C9" s="42" t="s">
        <v>150</v>
      </c>
      <c r="D9" s="51">
        <f>'Bảng VI'!E65</f>
        <v>0.69499999999999995</v>
      </c>
      <c r="E9" s="51"/>
      <c r="F9" s="89"/>
      <c r="G9" s="67"/>
    </row>
    <row r="10" spans="1:7" ht="24" customHeight="1" x14ac:dyDescent="0.25">
      <c r="A10" s="48">
        <v>6</v>
      </c>
      <c r="B10" s="41" t="s">
        <v>131</v>
      </c>
      <c r="C10" s="42" t="s">
        <v>151</v>
      </c>
      <c r="D10" s="51">
        <f>PRODUCT(D7:D9)</f>
        <v>192.47329999999999</v>
      </c>
      <c r="E10" s="51"/>
      <c r="F10" s="89" t="s">
        <v>284</v>
      </c>
      <c r="G10" s="67"/>
    </row>
    <row r="11" spans="1:7" ht="24.75" customHeight="1" x14ac:dyDescent="0.25">
      <c r="A11" s="45" t="s">
        <v>32</v>
      </c>
      <c r="B11" s="43" t="s">
        <v>114</v>
      </c>
      <c r="C11" s="42" t="s">
        <v>152</v>
      </c>
      <c r="D11" s="39">
        <f>('Bảng VI'!E67)</f>
        <v>20</v>
      </c>
      <c r="E11" s="51"/>
      <c r="F11" s="89"/>
      <c r="G11" s="67"/>
    </row>
    <row r="12" spans="1:7" ht="24" customHeight="1" x14ac:dyDescent="0.25">
      <c r="A12" s="46" t="s">
        <v>111</v>
      </c>
      <c r="B12" s="43" t="s">
        <v>132</v>
      </c>
      <c r="C12" s="42" t="s">
        <v>153</v>
      </c>
      <c r="D12" s="51">
        <f>PRODUCT(10/6,D7)</f>
        <v>378.33333333333337</v>
      </c>
      <c r="E12" s="51"/>
      <c r="F12" s="89"/>
      <c r="G12" s="67"/>
    </row>
    <row r="13" spans="1:7" ht="26.25" customHeight="1" x14ac:dyDescent="0.25">
      <c r="A13" s="45" t="s">
        <v>113</v>
      </c>
      <c r="B13" s="43" t="s">
        <v>133</v>
      </c>
      <c r="C13" s="42" t="s">
        <v>154</v>
      </c>
      <c r="D13" s="51">
        <v>30000</v>
      </c>
      <c r="E13" s="51"/>
      <c r="F13" s="89"/>
      <c r="G13" s="67"/>
    </row>
    <row r="14" spans="1:7" ht="24.75" customHeight="1" x14ac:dyDescent="0.25">
      <c r="A14" s="47" t="s">
        <v>134</v>
      </c>
      <c r="B14" s="44" t="s">
        <v>135</v>
      </c>
      <c r="C14" s="42" t="s">
        <v>155</v>
      </c>
      <c r="D14" s="116">
        <f>1.4*D12*D11*D13</f>
        <v>317800000.00000006</v>
      </c>
      <c r="E14" s="51"/>
      <c r="F14" s="89"/>
      <c r="G14" s="67"/>
    </row>
    <row r="15" spans="1:7" x14ac:dyDescent="0.25">
      <c r="B15" s="32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5" sqref="D5"/>
    </sheetView>
  </sheetViews>
  <sheetFormatPr defaultRowHeight="15" x14ac:dyDescent="0.25"/>
  <cols>
    <col min="2" max="2" width="33.5703125" customWidth="1"/>
    <col min="3" max="3" width="19.42578125" customWidth="1"/>
    <col min="4" max="4" width="31.7109375" customWidth="1"/>
    <col min="5" max="5" width="10.7109375" customWidth="1"/>
  </cols>
  <sheetData>
    <row r="1" spans="1:5" ht="19.5" customHeight="1" x14ac:dyDescent="0.3">
      <c r="A1" s="114" t="s">
        <v>160</v>
      </c>
      <c r="B1" s="114"/>
      <c r="C1" s="114"/>
      <c r="D1" s="114"/>
      <c r="E1" s="114"/>
    </row>
    <row r="3" spans="1:5" ht="39" customHeight="1" x14ac:dyDescent="0.25">
      <c r="A3" s="49" t="s">
        <v>0</v>
      </c>
      <c r="B3" s="50" t="s">
        <v>136</v>
      </c>
      <c r="C3" s="49" t="s">
        <v>137</v>
      </c>
      <c r="D3" s="49" t="s">
        <v>126</v>
      </c>
      <c r="E3" s="49" t="s">
        <v>138</v>
      </c>
    </row>
    <row r="4" spans="1:5" ht="21.75" customHeight="1" x14ac:dyDescent="0.25">
      <c r="A4" s="52">
        <v>1</v>
      </c>
      <c r="B4" s="53" t="s">
        <v>139</v>
      </c>
      <c r="C4" s="42" t="s">
        <v>156</v>
      </c>
      <c r="D4" s="91">
        <f>'Bảng VII'!D14</f>
        <v>317800000.00000006</v>
      </c>
      <c r="E4" s="52" t="s">
        <v>144</v>
      </c>
    </row>
    <row r="5" spans="1:5" ht="21.75" customHeight="1" x14ac:dyDescent="0.3">
      <c r="A5" s="52">
        <v>2</v>
      </c>
      <c r="B5" s="53" t="s">
        <v>140</v>
      </c>
      <c r="C5" s="42" t="s">
        <v>157</v>
      </c>
      <c r="D5" s="92">
        <f>0.65 * D4</f>
        <v>206570000.00000006</v>
      </c>
      <c r="E5" s="52" t="s">
        <v>145</v>
      </c>
    </row>
    <row r="6" spans="1:5" ht="24.75" customHeight="1" x14ac:dyDescent="0.3">
      <c r="A6" s="52">
        <v>3</v>
      </c>
      <c r="B6" s="53" t="s">
        <v>141</v>
      </c>
      <c r="C6" s="42" t="s">
        <v>158</v>
      </c>
      <c r="D6" s="93">
        <f>(D4+D5)*0.06</f>
        <v>31462200.000000007</v>
      </c>
      <c r="E6" s="52" t="s">
        <v>146</v>
      </c>
    </row>
    <row r="7" spans="1:5" ht="24" customHeight="1" x14ac:dyDescent="0.3">
      <c r="A7" s="52">
        <v>4</v>
      </c>
      <c r="B7" s="53" t="s">
        <v>142</v>
      </c>
      <c r="C7" s="42" t="s">
        <v>159</v>
      </c>
      <c r="D7" s="93">
        <f>SUM(D4:D6)</f>
        <v>555832200.00000012</v>
      </c>
      <c r="E7" s="42" t="s">
        <v>161</v>
      </c>
    </row>
    <row r="8" spans="1:5" ht="21.75" customHeight="1" x14ac:dyDescent="0.3">
      <c r="A8" s="54"/>
      <c r="B8" s="55" t="s">
        <v>143</v>
      </c>
      <c r="C8" s="42" t="s">
        <v>161</v>
      </c>
      <c r="D8" s="92">
        <f>SUM(D4:D6)</f>
        <v>555832200.00000012</v>
      </c>
      <c r="E8" s="52"/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9" sqref="B9"/>
    </sheetView>
  </sheetViews>
  <sheetFormatPr defaultRowHeight="15" x14ac:dyDescent="0.25"/>
  <cols>
    <col min="1" max="1" width="11.42578125" customWidth="1"/>
    <col min="2" max="2" width="19.85546875" customWidth="1"/>
    <col min="3" max="3" width="33.42578125" customWidth="1"/>
    <col min="4" max="4" width="116.7109375" customWidth="1"/>
  </cols>
  <sheetData>
    <row r="1" spans="1:4" ht="21" x14ac:dyDescent="0.25">
      <c r="A1" s="115" t="s">
        <v>186</v>
      </c>
      <c r="B1" s="115"/>
      <c r="C1" s="115"/>
      <c r="D1" s="115"/>
    </row>
    <row r="2" spans="1:4" ht="27" customHeight="1" x14ac:dyDescent="0.25">
      <c r="A2" s="75" t="s">
        <v>116</v>
      </c>
      <c r="B2" s="75" t="s">
        <v>187</v>
      </c>
      <c r="C2" s="75" t="s">
        <v>188</v>
      </c>
      <c r="D2" s="75" t="s">
        <v>125</v>
      </c>
    </row>
    <row r="3" spans="1:4" ht="49.5" customHeight="1" x14ac:dyDescent="0.25">
      <c r="A3" s="75">
        <v>1</v>
      </c>
      <c r="B3" s="75" t="s">
        <v>189</v>
      </c>
      <c r="C3" s="75" t="s">
        <v>194</v>
      </c>
      <c r="D3" s="76" t="s">
        <v>201</v>
      </c>
    </row>
    <row r="4" spans="1:4" ht="30" customHeight="1" x14ac:dyDescent="0.25">
      <c r="A4" s="75">
        <v>2</v>
      </c>
      <c r="B4" s="75" t="s">
        <v>190</v>
      </c>
      <c r="C4" s="75" t="s">
        <v>195</v>
      </c>
      <c r="D4" s="77" t="s">
        <v>202</v>
      </c>
    </row>
    <row r="5" spans="1:4" ht="29.25" customHeight="1" x14ac:dyDescent="0.25">
      <c r="A5" s="75">
        <v>3</v>
      </c>
      <c r="B5" s="75" t="s">
        <v>191</v>
      </c>
      <c r="C5" s="75" t="s">
        <v>196</v>
      </c>
      <c r="D5" s="78" t="s">
        <v>203</v>
      </c>
    </row>
    <row r="6" spans="1:4" ht="25.5" customHeight="1" x14ac:dyDescent="0.25">
      <c r="A6" s="75">
        <v>4</v>
      </c>
      <c r="B6" s="75" t="s">
        <v>192</v>
      </c>
      <c r="C6" s="75" t="s">
        <v>197</v>
      </c>
      <c r="D6" s="78" t="s">
        <v>204</v>
      </c>
    </row>
    <row r="7" spans="1:4" ht="28.5" customHeight="1" x14ac:dyDescent="0.25">
      <c r="A7" s="75">
        <v>5</v>
      </c>
      <c r="B7" s="75" t="s">
        <v>193</v>
      </c>
      <c r="C7" s="75" t="s">
        <v>198</v>
      </c>
      <c r="D7" s="78" t="s">
        <v>205</v>
      </c>
    </row>
    <row r="8" spans="1:4" ht="15.75" x14ac:dyDescent="0.25">
      <c r="A8" s="79">
        <v>6</v>
      </c>
      <c r="B8" s="79" t="s">
        <v>199</v>
      </c>
      <c r="C8" s="79" t="s">
        <v>200</v>
      </c>
      <c r="D8" s="80" t="s">
        <v>206</v>
      </c>
    </row>
    <row r="9" spans="1:4" ht="15.75" x14ac:dyDescent="0.25">
      <c r="A9" s="79">
        <v>7</v>
      </c>
      <c r="B9" s="79" t="s">
        <v>207</v>
      </c>
      <c r="C9" s="79" t="s">
        <v>208</v>
      </c>
      <c r="D9" s="80" t="s">
        <v>209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Bảng I</vt:lpstr>
      <vt:lpstr>Bảng II</vt:lpstr>
      <vt:lpstr>Bảng III</vt:lpstr>
      <vt:lpstr>Bảng IV</vt:lpstr>
      <vt:lpstr>Bảng V</vt:lpstr>
      <vt:lpstr>Bảng VI</vt:lpstr>
      <vt:lpstr>Bảng VII</vt:lpstr>
      <vt:lpstr>Bảng VIII</vt:lpstr>
      <vt:lpstr>danh sách các tác nhân</vt:lpstr>
      <vt:lpstr>'Bảng I'!_Toc269827541</vt:lpstr>
      <vt:lpstr>'Bảng IV'!_Toc269827547</vt:lpstr>
      <vt:lpstr>'Bảng V'!_Toc269827549</vt:lpstr>
      <vt:lpstr>'Bảng VI'!_Toc269827551</vt:lpstr>
      <vt:lpstr>'Bảng VI'!_Toc269827553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2018-05-31T00:34:03Z</dcterms:modified>
</cp:coreProperties>
</file>