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ocuments\GitHub\WeatherStation\Arduino\data\"/>
    </mc:Choice>
  </mc:AlternateContent>
  <xr:revisionPtr revIDLastSave="0" documentId="8_{31F38BB2-D2D8-4CAA-BDA3-A311A41634C7}" xr6:coauthVersionLast="46" xr6:coauthVersionMax="46" xr10:uidLastSave="{00000000-0000-0000-0000-000000000000}"/>
  <bookViews>
    <workbookView xWindow="-120" yWindow="-120" windowWidth="20730" windowHeight="11160" xr2:uid="{D478514C-18D2-4D75-804D-A470FE96228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44" i="1"/>
  <c r="F47" i="1"/>
  <c r="F43" i="1"/>
  <c r="F42" i="1"/>
  <c r="F36" i="1"/>
  <c r="D47" i="1"/>
  <c r="D46" i="1"/>
  <c r="F46" i="1"/>
  <c r="D45" i="1"/>
  <c r="F45" i="1"/>
  <c r="D44" i="1"/>
  <c r="D43" i="1"/>
  <c r="D42" i="1"/>
  <c r="D41" i="1"/>
  <c r="F41" i="1"/>
  <c r="D40" i="1"/>
  <c r="F40" i="1"/>
  <c r="D39" i="1"/>
  <c r="F39" i="1"/>
  <c r="D38" i="1"/>
  <c r="F38" i="1"/>
  <c r="D37" i="1"/>
  <c r="F37" i="1"/>
  <c r="D36" i="1"/>
  <c r="D35" i="1"/>
  <c r="F35" i="1"/>
  <c r="D34" i="1"/>
  <c r="F34" i="1"/>
  <c r="D33" i="1"/>
  <c r="F33" i="1"/>
  <c r="D32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E25" i="1"/>
  <c r="J25" i="1"/>
  <c r="E24" i="1"/>
  <c r="G24" i="1"/>
  <c r="E20" i="1"/>
  <c r="J20" i="1"/>
  <c r="E17" i="1"/>
  <c r="J17" i="1"/>
  <c r="E16" i="1"/>
  <c r="G16" i="1"/>
  <c r="E12" i="1"/>
  <c r="J12" i="1"/>
  <c r="D25" i="1"/>
  <c r="D23" i="1"/>
  <c r="E23" i="1"/>
  <c r="D21" i="1"/>
  <c r="E21" i="1"/>
  <c r="D19" i="1"/>
  <c r="E19" i="1"/>
  <c r="D17" i="1"/>
  <c r="D15" i="1"/>
  <c r="E15" i="1"/>
  <c r="D13" i="1"/>
  <c r="E13" i="1"/>
  <c r="D11" i="1"/>
  <c r="E11" i="1"/>
  <c r="D26" i="1"/>
  <c r="E26" i="1"/>
  <c r="D24" i="1"/>
  <c r="D22" i="1"/>
  <c r="E22" i="1"/>
  <c r="D20" i="1"/>
  <c r="D18" i="1"/>
  <c r="E18" i="1"/>
  <c r="D16" i="1"/>
  <c r="D14" i="1"/>
  <c r="E14" i="1"/>
  <c r="D12" i="1"/>
  <c r="J11" i="1"/>
  <c r="G11" i="1"/>
  <c r="J19" i="1"/>
  <c r="G19" i="1"/>
  <c r="J14" i="1"/>
  <c r="G14" i="1"/>
  <c r="J22" i="1"/>
  <c r="G22" i="1"/>
  <c r="J13" i="1"/>
  <c r="G13" i="1"/>
  <c r="J21" i="1"/>
  <c r="G21" i="1"/>
  <c r="J18" i="1"/>
  <c r="G18" i="1"/>
  <c r="J26" i="1"/>
  <c r="G26" i="1"/>
  <c r="J15" i="1"/>
  <c r="G15" i="1"/>
  <c r="J23" i="1"/>
  <c r="G23" i="1"/>
  <c r="G20" i="1"/>
  <c r="J16" i="1"/>
  <c r="G17" i="1"/>
  <c r="G25" i="1"/>
  <c r="J24" i="1"/>
  <c r="G12" i="1"/>
</calcChain>
</file>

<file path=xl/sharedStrings.xml><?xml version="1.0" encoding="utf-8"?>
<sst xmlns="http://schemas.openxmlformats.org/spreadsheetml/2006/main" count="27" uniqueCount="18">
  <si>
    <t>Direction</t>
  </si>
  <si>
    <t>(degrees)</t>
  </si>
  <si>
    <t>Resistance</t>
  </si>
  <si>
    <t>( K ohms)</t>
  </si>
  <si>
    <t>= actual 8 resistors</t>
  </si>
  <si>
    <t>Calculated</t>
  </si>
  <si>
    <t xml:space="preserve">  Rest are calculated by parallel resistance  1/(1/R1+1/R2)</t>
  </si>
  <si>
    <t>= fixed resistor (K ohms)</t>
  </si>
  <si>
    <t>Voltage</t>
  </si>
  <si>
    <t>Measured</t>
  </si>
  <si>
    <t>Error</t>
  </si>
  <si>
    <t>= Supply Voltage (V)</t>
  </si>
  <si>
    <t>ADC</t>
  </si>
  <si>
    <t>Conv</t>
  </si>
  <si>
    <t>2 voltage</t>
  </si>
  <si>
    <t>ADC = actual integer [0,1023] resulting from measuring voltage via Arduino analogRead</t>
  </si>
  <si>
    <t>Arduino code:</t>
  </si>
  <si>
    <t>else                { x = -1.0;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</si>
</sst>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0" xfId="0" quotePrefix="1"/>
    <xf numFmtId="0" fontId="0" fillId="3" borderId="0" xfId="0" applyFill="1"/>
    <xf numFmtId="0" fontId="0" fillId="0" borderId="0" xfId="0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" fontId="0" fillId="0" borderId="0" xfId="0" applyNumberFormat="1"/>
    <xf numFmtId="165" fontId="0" fillId="0" borderId="0" xfId="0" applyNumberFormat="1" applyAlignment="1">
      <alignment vertical="center"/>
    </xf>
    <xf numFmtId="165" fontId="0" fillId="0" borderId="0" xfId="0" applyNumberFormat="1"/>
    <xf numFmtId="0" fontId="2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9B8B-9C21-4630-AECA-D5511320D420}">
  <dimension ref="B1:K51"/>
  <sheetViews>
    <sheetView tabSelected="1" topLeftCell="A25" workbookViewId="0">
      <selection activeCell="F25" sqref="F25"/>
    </sheetView>
  </sheetViews>
  <sheetFormatPr defaultRowHeight="15" x14ac:dyDescent="0.25"/>
  <cols>
    <col min="2" max="7" width="11" customWidth="1"/>
  </cols>
  <sheetData>
    <row r="1" spans="2:10" x14ac:dyDescent="0.25">
      <c r="C1" s="4"/>
      <c r="D1" s="5" t="s">
        <v>4</v>
      </c>
    </row>
    <row r="2" spans="2:10" x14ac:dyDescent="0.25">
      <c r="D2" t="s">
        <v>6</v>
      </c>
    </row>
    <row r="4" spans="2:10" x14ac:dyDescent="0.25">
      <c r="E4" s="6">
        <v>10</v>
      </c>
      <c r="F4" s="5" t="s">
        <v>7</v>
      </c>
    </row>
    <row r="5" spans="2:10" x14ac:dyDescent="0.25">
      <c r="E5" s="6">
        <v>5</v>
      </c>
      <c r="F5" s="5" t="s">
        <v>11</v>
      </c>
    </row>
    <row r="6" spans="2:10" x14ac:dyDescent="0.25">
      <c r="D6" t="s">
        <v>15</v>
      </c>
    </row>
    <row r="9" spans="2:10" x14ac:dyDescent="0.25">
      <c r="B9" s="7" t="s">
        <v>0</v>
      </c>
      <c r="C9" s="7" t="s">
        <v>2</v>
      </c>
      <c r="D9" s="7" t="s">
        <v>2</v>
      </c>
      <c r="E9" s="7" t="s">
        <v>8</v>
      </c>
      <c r="F9" s="7" t="s">
        <v>8</v>
      </c>
      <c r="G9" s="7" t="s">
        <v>8</v>
      </c>
      <c r="I9" s="7" t="s">
        <v>13</v>
      </c>
      <c r="J9" s="7" t="s">
        <v>8</v>
      </c>
    </row>
    <row r="10" spans="2:10" x14ac:dyDescent="0.25">
      <c r="B10" s="7" t="s">
        <v>1</v>
      </c>
      <c r="C10" s="7" t="s">
        <v>3</v>
      </c>
      <c r="D10" s="7" t="s">
        <v>5</v>
      </c>
      <c r="E10" s="7" t="s">
        <v>5</v>
      </c>
      <c r="F10" s="7" t="s">
        <v>9</v>
      </c>
      <c r="G10" s="7" t="s">
        <v>10</v>
      </c>
      <c r="H10" s="8" t="s">
        <v>12</v>
      </c>
      <c r="I10" s="7" t="s">
        <v>14</v>
      </c>
      <c r="J10" s="7" t="s">
        <v>10</v>
      </c>
    </row>
    <row r="11" spans="2:10" x14ac:dyDescent="0.25">
      <c r="B11">
        <v>0</v>
      </c>
      <c r="C11" s="3">
        <v>33</v>
      </c>
      <c r="D11" s="2">
        <f>+C11</f>
        <v>33</v>
      </c>
      <c r="E11" s="2">
        <f>+$E$5*D11/($E$4+D11)</f>
        <v>3.8372093023255816</v>
      </c>
      <c r="F11" s="2">
        <v>3.7909999999999999</v>
      </c>
      <c r="G11" s="2">
        <f>+E11-F11</f>
        <v>4.6209302325581625E-2</v>
      </c>
      <c r="H11" s="6">
        <v>784</v>
      </c>
      <c r="I11" s="2">
        <f>+H11*$E$5/1023</f>
        <v>3.8318670576735094</v>
      </c>
      <c r="J11" s="2">
        <f>+E11-I11</f>
        <v>5.3422446520721145E-3</v>
      </c>
    </row>
    <row r="12" spans="2:10" x14ac:dyDescent="0.25">
      <c r="B12" s="1">
        <v>22.5</v>
      </c>
      <c r="C12" s="1">
        <v>6.57</v>
      </c>
      <c r="D12" s="2">
        <f>1/(1/C11+1/C13)</f>
        <v>6.5679611650485423</v>
      </c>
      <c r="E12" s="2">
        <f t="shared" ref="E12:E26" si="0">+$E$5*D12/($E$4+D12)</f>
        <v>1.982127160855552</v>
      </c>
      <c r="F12" s="2">
        <v>1.966</v>
      </c>
      <c r="G12" s="2">
        <f t="shared" ref="G12:G26" si="1">+E12-F12</f>
        <v>1.6127160855551992E-2</v>
      </c>
      <c r="H12" s="6">
        <v>406</v>
      </c>
      <c r="I12" s="2">
        <f t="shared" ref="I12:I26" si="2">+H12*$E$5/1023</f>
        <v>1.9843597262952102</v>
      </c>
      <c r="J12" s="2">
        <f t="shared" ref="J12:J26" si="3">+E12-I12</f>
        <v>-2.2325654396582184E-3</v>
      </c>
    </row>
    <row r="13" spans="2:10" x14ac:dyDescent="0.25">
      <c r="B13" s="1">
        <v>45</v>
      </c>
      <c r="C13" s="3">
        <v>8.1999999999999993</v>
      </c>
      <c r="D13" s="2">
        <f>+C13</f>
        <v>8.1999999999999993</v>
      </c>
      <c r="E13" s="2">
        <f t="shared" si="0"/>
        <v>2.2527472527472527</v>
      </c>
      <c r="F13" s="2">
        <v>2.2360000000000002</v>
      </c>
      <c r="G13" s="2">
        <f t="shared" si="1"/>
        <v>1.6747252747252528E-2</v>
      </c>
      <c r="H13" s="6">
        <v>462</v>
      </c>
      <c r="I13" s="2">
        <f t="shared" si="2"/>
        <v>2.2580645161290325</v>
      </c>
      <c r="J13" s="2">
        <f t="shared" si="3"/>
        <v>-5.3172633817797355E-3</v>
      </c>
    </row>
    <row r="14" spans="2:10" x14ac:dyDescent="0.25">
      <c r="B14" s="1">
        <v>67.5</v>
      </c>
      <c r="C14" s="1">
        <v>0.89100000000000001</v>
      </c>
      <c r="D14" s="2">
        <f>1/(1/C13+1/C15)</f>
        <v>0.89130434782608692</v>
      </c>
      <c r="E14" s="2">
        <f t="shared" si="0"/>
        <v>0.40918163672654695</v>
      </c>
      <c r="F14" s="2">
        <v>0.40600000000000003</v>
      </c>
      <c r="G14" s="2">
        <f t="shared" si="1"/>
        <v>3.1816367265469214E-3</v>
      </c>
      <c r="H14" s="6">
        <v>81</v>
      </c>
      <c r="I14" s="2">
        <f t="shared" si="2"/>
        <v>0.39589442815249265</v>
      </c>
      <c r="J14" s="2">
        <f t="shared" si="3"/>
        <v>1.3287208574054299E-2</v>
      </c>
    </row>
    <row r="15" spans="2:10" x14ac:dyDescent="0.25">
      <c r="B15" s="1">
        <v>90</v>
      </c>
      <c r="C15" s="3">
        <v>1</v>
      </c>
      <c r="D15" s="2">
        <f>+C15</f>
        <v>1</v>
      </c>
      <c r="E15" s="2">
        <f t="shared" si="0"/>
        <v>0.45454545454545453</v>
      </c>
      <c r="F15" s="2">
        <v>0.45</v>
      </c>
      <c r="G15" s="2">
        <f t="shared" si="1"/>
        <v>4.5454545454545192E-3</v>
      </c>
      <c r="H15" s="6">
        <v>91</v>
      </c>
      <c r="I15" s="2">
        <f t="shared" si="2"/>
        <v>0.44477028347996089</v>
      </c>
      <c r="J15" s="2">
        <f t="shared" si="3"/>
        <v>9.7751710654936375E-3</v>
      </c>
    </row>
    <row r="16" spans="2:10" x14ac:dyDescent="0.25">
      <c r="B16" s="1">
        <v>112.5</v>
      </c>
      <c r="C16" s="1">
        <v>0.68799999999999994</v>
      </c>
      <c r="D16" s="2">
        <f>1/(1/C15+1/C17)</f>
        <v>0.6875</v>
      </c>
      <c r="E16" s="2">
        <f t="shared" si="0"/>
        <v>0.32163742690058478</v>
      </c>
      <c r="F16" s="2">
        <v>0.31819999999999998</v>
      </c>
      <c r="G16" s="2">
        <f t="shared" si="1"/>
        <v>3.4374269005847946E-3</v>
      </c>
      <c r="H16" s="6">
        <v>63</v>
      </c>
      <c r="I16" s="2">
        <f t="shared" si="2"/>
        <v>0.30791788856304986</v>
      </c>
      <c r="J16" s="2">
        <f t="shared" si="3"/>
        <v>1.371953833753492E-2</v>
      </c>
    </row>
    <row r="17" spans="2:10" x14ac:dyDescent="0.25">
      <c r="B17" s="1">
        <v>135</v>
      </c>
      <c r="C17" s="3">
        <v>2.2000000000000002</v>
      </c>
      <c r="D17" s="2">
        <f>+C17</f>
        <v>2.2000000000000002</v>
      </c>
      <c r="E17" s="2">
        <f t="shared" si="0"/>
        <v>0.90163934426229508</v>
      </c>
      <c r="F17" s="2">
        <v>0.89200000000000002</v>
      </c>
      <c r="G17" s="2">
        <f t="shared" si="1"/>
        <v>9.6393442622950687E-3</v>
      </c>
      <c r="H17" s="6">
        <v>182</v>
      </c>
      <c r="I17" s="2">
        <f t="shared" si="2"/>
        <v>0.88954056695992179</v>
      </c>
      <c r="J17" s="2">
        <f t="shared" si="3"/>
        <v>1.2098777302373298E-2</v>
      </c>
    </row>
    <row r="18" spans="2:10" x14ac:dyDescent="0.25">
      <c r="B18" s="1">
        <v>157.5</v>
      </c>
      <c r="C18" s="1">
        <v>1.41</v>
      </c>
      <c r="D18" s="2">
        <f>1/(1/C17+1/C19)</f>
        <v>1.4065573770491804</v>
      </c>
      <c r="E18" s="2">
        <f t="shared" si="0"/>
        <v>0.61655648174762867</v>
      </c>
      <c r="F18" s="2">
        <v>0.61</v>
      </c>
      <c r="G18" s="2">
        <f t="shared" si="1"/>
        <v>6.5564817476286841E-3</v>
      </c>
      <c r="H18" s="6">
        <v>123</v>
      </c>
      <c r="I18" s="2">
        <f t="shared" si="2"/>
        <v>0.60117302052785926</v>
      </c>
      <c r="J18" s="2">
        <f t="shared" si="3"/>
        <v>1.5383461219769412E-2</v>
      </c>
    </row>
    <row r="19" spans="2:10" x14ac:dyDescent="0.25">
      <c r="B19" s="1">
        <v>180</v>
      </c>
      <c r="C19" s="3">
        <v>3.9</v>
      </c>
      <c r="D19" s="2">
        <f>+C19</f>
        <v>3.9</v>
      </c>
      <c r="E19" s="2">
        <f t="shared" si="0"/>
        <v>1.4028776978417266</v>
      </c>
      <c r="F19" s="2">
        <v>1.387</v>
      </c>
      <c r="G19" s="2">
        <f t="shared" si="1"/>
        <v>1.5877697841726546E-2</v>
      </c>
      <c r="H19" s="6">
        <v>285</v>
      </c>
      <c r="I19" s="2">
        <f t="shared" si="2"/>
        <v>1.3929618768328447</v>
      </c>
      <c r="J19" s="2">
        <f t="shared" si="3"/>
        <v>9.9158210088818866E-3</v>
      </c>
    </row>
    <row r="20" spans="2:10" x14ac:dyDescent="0.25">
      <c r="B20" s="1">
        <v>202.5</v>
      </c>
      <c r="C20" s="1">
        <v>3.14</v>
      </c>
      <c r="D20" s="2">
        <f>1/(1/C19+1/C21)</f>
        <v>3.1356783919597988</v>
      </c>
      <c r="E20" s="2">
        <f t="shared" si="0"/>
        <v>1.1935730680948737</v>
      </c>
      <c r="F20" s="2">
        <v>1.181</v>
      </c>
      <c r="G20" s="2">
        <f t="shared" si="1"/>
        <v>1.2573068094873685E-2</v>
      </c>
      <c r="H20" s="6">
        <v>242</v>
      </c>
      <c r="I20" s="2">
        <f t="shared" si="2"/>
        <v>1.1827956989247312</v>
      </c>
      <c r="J20" s="2">
        <f t="shared" si="3"/>
        <v>1.0777369170142492E-2</v>
      </c>
    </row>
    <row r="21" spans="2:10" x14ac:dyDescent="0.25">
      <c r="B21" s="1">
        <v>225</v>
      </c>
      <c r="C21" s="3">
        <v>16</v>
      </c>
      <c r="D21" s="2">
        <f>+C21</f>
        <v>16</v>
      </c>
      <c r="E21" s="2">
        <f t="shared" si="0"/>
        <v>3.0769230769230771</v>
      </c>
      <c r="F21" s="2">
        <v>3.0449999999999999</v>
      </c>
      <c r="G21" s="2">
        <f t="shared" si="1"/>
        <v>3.1923076923077165E-2</v>
      </c>
      <c r="H21" s="6">
        <v>630</v>
      </c>
      <c r="I21" s="2">
        <f t="shared" si="2"/>
        <v>3.0791788856304985</v>
      </c>
      <c r="J21" s="2">
        <f t="shared" si="3"/>
        <v>-2.2558087074213695E-3</v>
      </c>
    </row>
    <row r="22" spans="2:10" x14ac:dyDescent="0.25">
      <c r="B22" s="1">
        <v>247.5</v>
      </c>
      <c r="C22" s="1">
        <v>14.12</v>
      </c>
      <c r="D22" s="2">
        <f>1/(1/C21+1/C23)</f>
        <v>14.117647058823529</v>
      </c>
      <c r="E22" s="2">
        <f t="shared" si="0"/>
        <v>2.9268292682926833</v>
      </c>
      <c r="F22" s="2">
        <v>2.8969999999999998</v>
      </c>
      <c r="G22" s="2">
        <f t="shared" si="1"/>
        <v>2.9829268292683508E-2</v>
      </c>
      <c r="H22" s="6">
        <v>599</v>
      </c>
      <c r="I22" s="2">
        <f t="shared" si="2"/>
        <v>2.9276637341153471</v>
      </c>
      <c r="J22" s="2">
        <f t="shared" si="3"/>
        <v>-8.3446582266377689E-4</v>
      </c>
    </row>
    <row r="23" spans="2:10" x14ac:dyDescent="0.25">
      <c r="B23" s="1">
        <v>270</v>
      </c>
      <c r="C23" s="3">
        <v>120</v>
      </c>
      <c r="D23" s="2">
        <f>+C23</f>
        <v>120</v>
      </c>
      <c r="E23" s="2">
        <f t="shared" si="0"/>
        <v>4.615384615384615</v>
      </c>
      <c r="F23" s="2">
        <v>4.6100000000000003</v>
      </c>
      <c r="G23" s="2">
        <f t="shared" si="1"/>
        <v>5.3846153846146549E-3</v>
      </c>
      <c r="H23" s="6">
        <v>945</v>
      </c>
      <c r="I23" s="2">
        <f t="shared" si="2"/>
        <v>4.6187683284457481</v>
      </c>
      <c r="J23" s="2">
        <f t="shared" si="3"/>
        <v>-3.3837130611331645E-3</v>
      </c>
    </row>
    <row r="24" spans="2:10" x14ac:dyDescent="0.25">
      <c r="B24" s="1">
        <v>292.5</v>
      </c>
      <c r="C24" s="1">
        <v>42.12</v>
      </c>
      <c r="D24" s="2">
        <f>1/(1/C23+1/C25)</f>
        <v>42.120064899945916</v>
      </c>
      <c r="E24" s="2">
        <f t="shared" si="0"/>
        <v>4.0406765590951546</v>
      </c>
      <c r="F24" s="2">
        <v>4.04</v>
      </c>
      <c r="G24" s="2">
        <f t="shared" si="1"/>
        <v>6.765590951545164E-4</v>
      </c>
      <c r="H24" s="6">
        <v>827</v>
      </c>
      <c r="I24" s="2">
        <f t="shared" si="2"/>
        <v>4.0420332355816226</v>
      </c>
      <c r="J24" s="2">
        <f t="shared" si="3"/>
        <v>-1.3566764864680891E-3</v>
      </c>
    </row>
    <row r="25" spans="2:10" x14ac:dyDescent="0.25">
      <c r="B25" s="1">
        <v>315</v>
      </c>
      <c r="C25" s="3">
        <v>64.900000000000006</v>
      </c>
      <c r="D25" s="2">
        <f>+C25</f>
        <v>64.900000000000006</v>
      </c>
      <c r="E25" s="2">
        <f t="shared" si="0"/>
        <v>4.3324432576769025</v>
      </c>
      <c r="F25" s="2">
        <v>4.33</v>
      </c>
      <c r="G25" s="2">
        <f t="shared" si="1"/>
        <v>2.443257676902455E-3</v>
      </c>
      <c r="H25" s="6">
        <v>888</v>
      </c>
      <c r="I25" s="2">
        <f t="shared" si="2"/>
        <v>4.3401759530791786</v>
      </c>
      <c r="J25" s="2">
        <f t="shared" si="3"/>
        <v>-7.7326954022760575E-3</v>
      </c>
    </row>
    <row r="26" spans="2:10" x14ac:dyDescent="0.25">
      <c r="B26" s="1">
        <v>337.5</v>
      </c>
      <c r="C26" s="1">
        <v>21.88</v>
      </c>
      <c r="D26" s="2">
        <f>1/(1/C25+1/C11)</f>
        <v>21.876404494382022</v>
      </c>
      <c r="E26" s="2">
        <f t="shared" si="0"/>
        <v>3.4314416637292919</v>
      </c>
      <c r="F26" s="2">
        <v>3.391</v>
      </c>
      <c r="G26" s="2">
        <f t="shared" si="1"/>
        <v>4.0441663729291921E-2</v>
      </c>
      <c r="H26" s="6">
        <v>700</v>
      </c>
      <c r="I26" s="2">
        <f t="shared" si="2"/>
        <v>3.4213098729227762</v>
      </c>
      <c r="J26" s="2">
        <f t="shared" si="3"/>
        <v>1.0131790806515717E-2</v>
      </c>
    </row>
    <row r="27" spans="2:10" x14ac:dyDescent="0.25">
      <c r="B27" s="1"/>
    </row>
    <row r="29" spans="2:10" x14ac:dyDescent="0.25">
      <c r="C29" s="7"/>
    </row>
    <row r="30" spans="2:10" x14ac:dyDescent="0.25">
      <c r="B30" s="7" t="s">
        <v>0</v>
      </c>
      <c r="C30" s="7"/>
      <c r="F30" t="s">
        <v>16</v>
      </c>
    </row>
    <row r="31" spans="2:10" x14ac:dyDescent="0.25">
      <c r="B31" s="7" t="s">
        <v>1</v>
      </c>
      <c r="C31" s="7" t="s">
        <v>12</v>
      </c>
    </row>
    <row r="32" spans="2:10" x14ac:dyDescent="0.25">
      <c r="B32" s="10">
        <v>112.5</v>
      </c>
      <c r="C32" s="7">
        <v>63</v>
      </c>
      <c r="D32" s="9">
        <f>+(C32+C33)/2</f>
        <v>72</v>
      </c>
      <c r="F32" s="12" t="str">
        <f>+"if      (iwd &lt; "&amp;TEXT(D32,"#")&amp;" ) { x = "&amp;TEXT(B32,"0.0")&amp;"; }"</f>
        <v>if      (iwd &lt; 72 ) { x = 112.5; }</v>
      </c>
      <c r="G32" s="12"/>
      <c r="H32" s="12"/>
      <c r="I32" s="12"/>
    </row>
    <row r="33" spans="2:11" x14ac:dyDescent="0.25">
      <c r="B33" s="10">
        <v>67.5</v>
      </c>
      <c r="C33" s="7">
        <v>81</v>
      </c>
      <c r="D33" s="9">
        <f t="shared" ref="D33:D47" si="4">+(C33+C34)/2</f>
        <v>86</v>
      </c>
      <c r="F33" s="12" t="str">
        <f>+"else if (iwd &lt; "&amp;TEXT(D33,"#")&amp;" ) { x = "&amp;TEXT(B33,"#0.0")&amp;";  }"</f>
        <v>else if (iwd &lt; 86 ) { x = 67.5;  }</v>
      </c>
      <c r="G33" s="12"/>
      <c r="H33" s="12"/>
      <c r="I33" s="12"/>
    </row>
    <row r="34" spans="2:11" x14ac:dyDescent="0.25">
      <c r="B34" s="10">
        <v>90</v>
      </c>
      <c r="C34" s="7">
        <v>91</v>
      </c>
      <c r="D34" s="9">
        <f t="shared" si="4"/>
        <v>107</v>
      </c>
      <c r="F34" s="12" t="str">
        <f>+"else if (iwd &lt; "&amp;TEXT(D34,"#")&amp;") { x = "&amp;TEXT(B34,"#0.0")&amp;";  }"</f>
        <v>else if (iwd &lt; 107) { x = 90.0;  }</v>
      </c>
      <c r="G34" s="12"/>
      <c r="H34" s="12"/>
      <c r="I34" s="12"/>
    </row>
    <row r="35" spans="2:11" x14ac:dyDescent="0.25">
      <c r="B35" s="10">
        <v>157.5</v>
      </c>
      <c r="C35" s="7">
        <v>123</v>
      </c>
      <c r="D35" s="9">
        <f t="shared" si="4"/>
        <v>152.5</v>
      </c>
      <c r="F35" s="12" t="str">
        <f t="shared" ref="F35:F47" si="5">+"else if (iwd &lt; "&amp;TEXT(D35,"#")&amp;") { x = "&amp;TEXT(B35,"#0.0")&amp;"; }"</f>
        <v>else if (iwd &lt; 153) { x = 157.5; }</v>
      </c>
      <c r="G35" s="12"/>
      <c r="H35" s="12"/>
      <c r="I35" s="12"/>
    </row>
    <row r="36" spans="2:11" x14ac:dyDescent="0.25">
      <c r="B36" s="10">
        <v>135</v>
      </c>
      <c r="C36" s="7">
        <v>182</v>
      </c>
      <c r="D36" s="9">
        <f t="shared" si="4"/>
        <v>212</v>
      </c>
      <c r="F36" s="12" t="str">
        <f t="shared" si="5"/>
        <v>else if (iwd &lt; 212) { x = 135.0; }</v>
      </c>
      <c r="G36" s="12"/>
      <c r="H36" s="12"/>
      <c r="I36" s="12"/>
    </row>
    <row r="37" spans="2:11" x14ac:dyDescent="0.25">
      <c r="B37" s="10">
        <v>202.5</v>
      </c>
      <c r="C37" s="7">
        <v>242</v>
      </c>
      <c r="D37" s="9">
        <f t="shared" si="4"/>
        <v>263.5</v>
      </c>
      <c r="F37" s="12" t="str">
        <f t="shared" si="5"/>
        <v>else if (iwd &lt; 264) { x = 202.5; }</v>
      </c>
      <c r="G37" s="12"/>
      <c r="H37" s="12"/>
      <c r="I37" s="12"/>
    </row>
    <row r="38" spans="2:11" x14ac:dyDescent="0.25">
      <c r="B38" s="10">
        <v>180</v>
      </c>
      <c r="C38" s="7">
        <v>285</v>
      </c>
      <c r="D38" s="9">
        <f t="shared" si="4"/>
        <v>345.5</v>
      </c>
      <c r="F38" s="12" t="str">
        <f t="shared" si="5"/>
        <v>else if (iwd &lt; 346) { x = 180.0; }</v>
      </c>
      <c r="G38" s="12"/>
      <c r="H38" s="12"/>
      <c r="I38" s="12"/>
    </row>
    <row r="39" spans="2:11" x14ac:dyDescent="0.25">
      <c r="B39" s="10">
        <v>22.5</v>
      </c>
      <c r="C39" s="7">
        <v>406</v>
      </c>
      <c r="D39" s="9">
        <f t="shared" si="4"/>
        <v>434</v>
      </c>
      <c r="F39" s="12" t="str">
        <f>+"else if (iwd &lt; "&amp;TEXT(D39,"#")&amp;") { x = "&amp;TEXT(B39,"#0.0")&amp;";  }"</f>
        <v>else if (iwd &lt; 434) { x = 22.5;  }</v>
      </c>
      <c r="G39" s="12"/>
      <c r="H39" s="12"/>
      <c r="I39" s="12"/>
      <c r="K39" s="13"/>
    </row>
    <row r="40" spans="2:11" x14ac:dyDescent="0.25">
      <c r="B40" s="10">
        <v>45</v>
      </c>
      <c r="C40" s="7">
        <v>462</v>
      </c>
      <c r="D40" s="9">
        <f t="shared" si="4"/>
        <v>530.5</v>
      </c>
      <c r="F40" s="12" t="str">
        <f>+"else if (iwd &lt; "&amp;TEXT(D40,"#")&amp;") { x = "&amp;TEXT(B40,"#0.0")&amp;";  }"</f>
        <v>else if (iwd &lt; 531) { x = 45.0;  }</v>
      </c>
      <c r="G40" s="12"/>
      <c r="H40" s="12"/>
      <c r="I40" s="12"/>
    </row>
    <row r="41" spans="2:11" x14ac:dyDescent="0.25">
      <c r="B41" s="10">
        <v>247.5</v>
      </c>
      <c r="C41" s="7">
        <v>599</v>
      </c>
      <c r="D41" s="9">
        <f t="shared" si="4"/>
        <v>614.5</v>
      </c>
      <c r="F41" s="12" t="str">
        <f t="shared" si="5"/>
        <v>else if (iwd &lt; 615) { x = 247.5; }</v>
      </c>
      <c r="G41" s="12"/>
      <c r="H41" s="12"/>
      <c r="I41" s="12"/>
    </row>
    <row r="42" spans="2:11" x14ac:dyDescent="0.25">
      <c r="B42" s="10">
        <v>225</v>
      </c>
      <c r="C42" s="7">
        <v>630</v>
      </c>
      <c r="D42" s="9">
        <f t="shared" si="4"/>
        <v>665</v>
      </c>
      <c r="F42" s="12" t="str">
        <f t="shared" si="5"/>
        <v>else if (iwd &lt; 665) { x = 225.0; }</v>
      </c>
      <c r="G42" s="12"/>
      <c r="H42" s="12"/>
      <c r="I42" s="12"/>
    </row>
    <row r="43" spans="2:11" x14ac:dyDescent="0.25">
      <c r="B43" s="10">
        <v>337.5</v>
      </c>
      <c r="C43" s="7">
        <v>700</v>
      </c>
      <c r="D43" s="9">
        <f t="shared" si="4"/>
        <v>742</v>
      </c>
      <c r="F43" s="12" t="str">
        <f t="shared" si="5"/>
        <v>else if (iwd &lt; 742) { x = 337.5; }</v>
      </c>
      <c r="G43" s="12"/>
      <c r="H43" s="12"/>
      <c r="I43" s="12"/>
    </row>
    <row r="44" spans="2:11" x14ac:dyDescent="0.25">
      <c r="B44" s="11">
        <v>0</v>
      </c>
      <c r="C44" s="7">
        <v>784</v>
      </c>
      <c r="D44" s="9">
        <f t="shared" si="4"/>
        <v>805.5</v>
      </c>
      <c r="F44" s="12" t="str">
        <f>+"else if (iwd &lt; "&amp;TEXT(D44,"#")&amp;") { x = "&amp;TEXT(B44,"#0.0")&amp;";   }"</f>
        <v>else if (iwd &lt; 806) { x = 0.0;   }</v>
      </c>
      <c r="G44" s="12"/>
      <c r="H44" s="12"/>
      <c r="I44" s="12"/>
    </row>
    <row r="45" spans="2:11" x14ac:dyDescent="0.25">
      <c r="B45" s="10">
        <v>292.5</v>
      </c>
      <c r="C45" s="7">
        <v>827</v>
      </c>
      <c r="D45" s="9">
        <f t="shared" si="4"/>
        <v>857.5</v>
      </c>
      <c r="F45" s="12" t="str">
        <f t="shared" si="5"/>
        <v>else if (iwd &lt; 858) { x = 292.5; }</v>
      </c>
      <c r="G45" s="12"/>
      <c r="H45" s="12"/>
      <c r="I45" s="12"/>
    </row>
    <row r="46" spans="2:11" x14ac:dyDescent="0.25">
      <c r="B46" s="10">
        <v>315</v>
      </c>
      <c r="C46" s="7">
        <v>888</v>
      </c>
      <c r="D46" s="9">
        <f t="shared" si="4"/>
        <v>916.5</v>
      </c>
      <c r="F46" s="12" t="str">
        <f t="shared" si="5"/>
        <v>else if (iwd &lt; 917) { x = 315.0; }</v>
      </c>
      <c r="G46" s="12"/>
      <c r="H46" s="12"/>
      <c r="I46" s="12"/>
    </row>
    <row r="47" spans="2:11" x14ac:dyDescent="0.25">
      <c r="B47" s="10">
        <v>270</v>
      </c>
      <c r="C47" s="7">
        <v>945</v>
      </c>
      <c r="D47" s="9">
        <f t="shared" si="4"/>
        <v>988.5</v>
      </c>
      <c r="F47" s="12" t="str">
        <f t="shared" si="5"/>
        <v>else if (iwd &lt; 989) { x = 270.0; }</v>
      </c>
      <c r="G47" s="12"/>
      <c r="H47" s="12"/>
      <c r="I47" s="12"/>
    </row>
    <row r="48" spans="2:11" x14ac:dyDescent="0.25">
      <c r="C48" s="7">
        <v>1032</v>
      </c>
      <c r="F48" s="12" t="s">
        <v>17</v>
      </c>
      <c r="G48" s="12"/>
      <c r="H48" s="12"/>
      <c r="I48" s="12"/>
    </row>
    <row r="49" spans="3:3" x14ac:dyDescent="0.25">
      <c r="C49" s="7"/>
    </row>
    <row r="50" spans="3:3" x14ac:dyDescent="0.25">
      <c r="C50" s="7"/>
    </row>
    <row r="51" spans="3:3" x14ac:dyDescent="0.25">
      <c r="C51" s="7"/>
    </row>
  </sheetData>
  <sortState xmlns:xlrd2="http://schemas.microsoft.com/office/spreadsheetml/2017/richdata2" ref="B32:C47">
    <sortCondition ref="C32:C4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M Groblicki</dc:creator>
  <cp:lastModifiedBy>Roman Groblicki</cp:lastModifiedBy>
  <dcterms:created xsi:type="dcterms:W3CDTF">2020-04-24T03:34:50Z</dcterms:created>
  <dcterms:modified xsi:type="dcterms:W3CDTF">2021-04-15T11:33:37Z</dcterms:modified>
</cp:coreProperties>
</file>