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jpeg" ContentType="image/jpeg"/>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75" windowWidth="15255" windowHeight="7935" firstSheet="22" activeTab="26"/>
  </bookViews>
  <sheets>
    <sheet name="Sheet1" sheetId="1" r:id="rId1"/>
    <sheet name="Sheet2" sheetId="4" r:id="rId2"/>
    <sheet name="Sheet3" sheetId="5" r:id="rId3"/>
    <sheet name="Sheet4" sheetId="6" r:id="rId4"/>
    <sheet name="Sheet5" sheetId="7" r:id="rId5"/>
    <sheet name="Sheet6" sheetId="8" r:id="rId6"/>
    <sheet name="Sheet7" sheetId="9" r:id="rId7"/>
    <sheet name="Sheet8" sheetId="10" r:id="rId8"/>
    <sheet name="Sheet9" sheetId="11" r:id="rId9"/>
    <sheet name="Sheet10" sheetId="12" r:id="rId10"/>
    <sheet name="Sheet11" sheetId="13" r:id="rId11"/>
    <sheet name="Sheet12" sheetId="14" r:id="rId12"/>
    <sheet name="Sheet13" sheetId="15" r:id="rId13"/>
    <sheet name="Sheet14" sheetId="16" r:id="rId14"/>
    <sheet name="Sheet15" sheetId="17" r:id="rId15"/>
    <sheet name="Sheet16" sheetId="18" r:id="rId16"/>
    <sheet name="Sheet17" sheetId="19" r:id="rId17"/>
    <sheet name="Sheet18" sheetId="20" r:id="rId18"/>
    <sheet name="MAIL-MERGE" sheetId="21" r:id="rId19"/>
    <sheet name="PROJECTS" sheetId="22" r:id="rId20"/>
    <sheet name="STUDENT_MARKSHEET" sheetId="23" r:id="rId21"/>
    <sheet name="PAYROLL-salary Management" sheetId="24" r:id="rId22"/>
    <sheet name="BARCODE" sheetId="25" r:id="rId23"/>
    <sheet name="BILL ENTRY" sheetId="26" r:id="rId24"/>
    <sheet name="FORMS" sheetId="27" r:id="rId25"/>
    <sheet name="PROFIT &amp; LOSS" sheetId="28" r:id="rId26"/>
    <sheet name="Sheet20" sheetId="29" r:id="rId27"/>
  </sheets>
  <calcPr calcId="124519"/>
</workbook>
</file>

<file path=xl/calcChain.xml><?xml version="1.0" encoding="utf-8"?>
<calcChain xmlns="http://schemas.openxmlformats.org/spreadsheetml/2006/main">
  <c r="C46" i="28"/>
  <c r="C41"/>
  <c r="C38"/>
  <c r="C32"/>
  <c r="C24"/>
  <c r="C20"/>
  <c r="C12"/>
  <c r="B46"/>
  <c r="B41"/>
  <c r="B38"/>
  <c r="B32"/>
  <c r="B24"/>
  <c r="B20"/>
  <c r="B12"/>
  <c r="E4" i="25"/>
  <c r="E5"/>
  <c r="E6"/>
  <c r="E7"/>
  <c r="E8"/>
  <c r="C13" i="26"/>
  <c r="C12"/>
  <c r="C11"/>
  <c r="E3" i="25"/>
  <c r="D4"/>
  <c r="D5"/>
  <c r="D6"/>
  <c r="D7"/>
  <c r="D8"/>
  <c r="D3"/>
  <c r="E23" i="24"/>
  <c r="E22"/>
  <c r="E21"/>
  <c r="E20"/>
  <c r="T9"/>
  <c r="T10"/>
  <c r="T11"/>
  <c r="T12"/>
  <c r="T13"/>
  <c r="T14"/>
  <c r="T8"/>
  <c r="S9"/>
  <c r="S10"/>
  <c r="S11"/>
  <c r="S12"/>
  <c r="S13"/>
  <c r="S14"/>
  <c r="S8"/>
  <c r="R14"/>
  <c r="R13"/>
  <c r="R12"/>
  <c r="R11"/>
  <c r="R10"/>
  <c r="R9"/>
  <c r="R8"/>
  <c r="Q14"/>
  <c r="Q13"/>
  <c r="Q12"/>
  <c r="Q11"/>
  <c r="Q10"/>
  <c r="Q9"/>
  <c r="Q8"/>
  <c r="N14"/>
  <c r="N13"/>
  <c r="N12"/>
  <c r="N11"/>
  <c r="N10"/>
  <c r="N9"/>
  <c r="N8"/>
  <c r="K14"/>
  <c r="K13"/>
  <c r="K12"/>
  <c r="K11"/>
  <c r="K10"/>
  <c r="K9"/>
  <c r="K8"/>
  <c r="Q12" i="23"/>
  <c r="Q11"/>
  <c r="P13"/>
  <c r="P12"/>
  <c r="P11"/>
  <c r="O17"/>
  <c r="O16"/>
  <c r="O15"/>
  <c r="O14"/>
  <c r="O13"/>
  <c r="O12"/>
  <c r="O11"/>
  <c r="N17"/>
  <c r="N16"/>
  <c r="N15"/>
  <c r="N14"/>
  <c r="N13"/>
  <c r="N12"/>
  <c r="N11"/>
  <c r="E17"/>
  <c r="E16"/>
  <c r="E15"/>
  <c r="E14"/>
  <c r="E13"/>
  <c r="E12"/>
  <c r="E11"/>
  <c r="E10"/>
  <c r="E9"/>
  <c r="P10"/>
  <c r="P9"/>
  <c r="O9"/>
  <c r="Q10"/>
  <c r="Q9"/>
  <c r="Q8"/>
  <c r="P8"/>
  <c r="O10"/>
  <c r="O8"/>
  <c r="N10"/>
  <c r="N9"/>
  <c r="N8"/>
  <c r="N9" i="17"/>
  <c r="N7"/>
  <c r="F7" i="9"/>
  <c r="F6"/>
  <c r="B7" i="14"/>
  <c r="B6"/>
  <c r="B5"/>
  <c r="B4"/>
  <c r="I15" i="13"/>
  <c r="I16"/>
  <c r="I13"/>
  <c r="I12"/>
  <c r="G4" i="12"/>
  <c r="I12" i="11"/>
  <c r="I11"/>
  <c r="I10"/>
  <c r="I9"/>
  <c r="I8"/>
  <c r="I7"/>
  <c r="I6"/>
  <c r="I5"/>
  <c r="I4"/>
  <c r="D12" i="10"/>
  <c r="D11"/>
  <c r="D8"/>
  <c r="D7"/>
  <c r="D10"/>
  <c r="F5" i="9"/>
  <c r="G7" i="8"/>
  <c r="G6"/>
  <c r="G5"/>
  <c r="G4"/>
  <c r="F13" i="7" a="1"/>
  <c r="F13" s="1"/>
  <c r="F12" a="1"/>
  <c r="F12" s="1"/>
  <c r="F11" a="1"/>
  <c r="F11"/>
  <c r="F10" a="1"/>
  <c r="F10" s="1"/>
  <c r="F9" a="1"/>
  <c r="F9" s="1"/>
  <c r="F14"/>
  <c r="C11" a="1"/>
  <c r="C11" s="1"/>
  <c r="D14" a="1"/>
  <c r="D14" s="1"/>
  <c r="H12" i="5" a="1"/>
  <c r="H12" s="1"/>
  <c r="L13" l="1"/>
  <c r="J13"/>
  <c r="H13"/>
  <c r="K12"/>
  <c r="I12"/>
  <c r="K13"/>
  <c r="I13"/>
  <c r="L12"/>
  <c r="J12"/>
</calcChain>
</file>

<file path=xl/sharedStrings.xml><?xml version="1.0" encoding="utf-8"?>
<sst xmlns="http://schemas.openxmlformats.org/spreadsheetml/2006/main" count="492" uniqueCount="424">
  <si>
    <t xml:space="preserve">A spreadsheet is a software program you use to easily perform mathematical calculations on statistical data and totaling long columns of numbers or determining percentage and averages
</t>
  </si>
  <si>
    <t xml:space="preserve">Excel is widely used in finance and accounting because it's easy to use and has an unmatched depth  of financial functions 
 </t>
  </si>
  <si>
    <t>COLUMNS - LETTERS ROWS - NUMBERS</t>
  </si>
  <si>
    <t xml:space="preserve">By default, a cell reference is a relative reference, Relative cell references that adjust and change when copied or when using AutoFill. Example: =SUM(B5:B8), as shown below, changes to =SUM(C5:C8) when copied across to the next cell.
</t>
  </si>
  <si>
    <t>RELATIVE REFERENCING</t>
  </si>
  <si>
    <t>ABSOLUTE REFERENCING</t>
  </si>
  <si>
    <t xml:space="preserve">An absolute reference refers to a cell in a fixed location, Unlike relative references, absolute references do not change when copied or filled.
 You can use an absolute reference to keep a row and/or column constant.
An absolute reference is designated in a formula by the addition of a dollar sign ($) before the column and row.
</t>
  </si>
  <si>
    <t>MIXED REFERENCING</t>
  </si>
  <si>
    <t xml:space="preserve">An mixed reference in Excel is a reference where part of the reference is absolute and part is relative.
For example, the following references have both relative and absolute components.
</t>
  </si>
  <si>
    <t>TIPS &amp; TRICKS</t>
  </si>
  <si>
    <t xml:space="preserve">TRANSPOSE
</t>
  </si>
  <si>
    <t xml:space="preserve">The TRANSPOSE FUNCTION returns a vertical range of cells as a horizontal range,or  vice versa. 
 </t>
  </si>
  <si>
    <t xml:space="preserve">A
B
C
D
E
</t>
  </si>
  <si>
    <t xml:space="preserve"> A                 B                   C                   D                  E</t>
  </si>
  <si>
    <t>WHEN ENTER DOES NOT WORK ON YOUR TEXT</t>
  </si>
  <si>
    <t>ALT + ENTER</t>
  </si>
  <si>
    <t xml:space="preserve">AUTO-FILL
</t>
  </si>
  <si>
    <t xml:space="preserve">Excel has a feature that helps you automatically enter data.
It has to be a predictable series.
</t>
  </si>
  <si>
    <t>MONTHS   DATE           NUMBERS</t>
  </si>
  <si>
    <t>Jan</t>
  </si>
  <si>
    <t>feb</t>
  </si>
  <si>
    <t>Mar</t>
  </si>
  <si>
    <t>Apr</t>
  </si>
  <si>
    <t>May</t>
  </si>
  <si>
    <t>Jun</t>
  </si>
  <si>
    <t>Jul</t>
  </si>
  <si>
    <t>Aug</t>
  </si>
  <si>
    <t>Sep</t>
  </si>
  <si>
    <t>Oct</t>
  </si>
  <si>
    <t>Nov</t>
  </si>
  <si>
    <t>Dec</t>
  </si>
  <si>
    <t>Feb</t>
  </si>
  <si>
    <t>CTRL + ARROW KEYS
To navigate through row and columns</t>
  </si>
  <si>
    <t>IDAUTOMATIONHC39M Free</t>
  </si>
  <si>
    <t>B</t>
  </si>
  <si>
    <t>A</t>
  </si>
  <si>
    <t>C</t>
  </si>
  <si>
    <t>D</t>
  </si>
  <si>
    <t>E</t>
  </si>
  <si>
    <t>TEXT TO COLUMN</t>
  </si>
  <si>
    <t>NAMES THAT HAS SPACES ON IT</t>
  </si>
  <si>
    <t>NELSON</t>
  </si>
  <si>
    <t>ELON</t>
  </si>
  <si>
    <t>HARUKI MURAKAMI</t>
  </si>
  <si>
    <t>KOBE BRYANT</t>
  </si>
  <si>
    <t>WILBUR LEPCHA</t>
  </si>
  <si>
    <t>MANDELA</t>
  </si>
  <si>
    <t>MUSK</t>
  </si>
  <si>
    <t>DEFINITION?</t>
  </si>
  <si>
    <t>In Excel, you can use the Text to Columns
functionality to split the content of a cell into multiple cells.</t>
  </si>
  <si>
    <t>TEXT FUNCTIONS</t>
  </si>
  <si>
    <t xml:space="preserve">UPPER,LOWER,LENGTH,CONCATENATE
</t>
  </si>
  <si>
    <t>FUNCTIONS</t>
  </si>
  <si>
    <t xml:space="preserve">    CONCATENATE                      UPPER                                           LOWER                 LENGTH</t>
  </si>
  <si>
    <t>NAME</t>
  </si>
  <si>
    <t>NELSON MANDELA</t>
  </si>
  <si>
    <t>ELON MUSK</t>
  </si>
  <si>
    <t>STEVE WOZNIAK</t>
  </si>
  <si>
    <t>WILBUR LEPchawilbur</t>
  </si>
  <si>
    <t>NELSON mandela</t>
  </si>
  <si>
    <t>wilbur lepcha</t>
  </si>
  <si>
    <t>nelson mandela</t>
  </si>
  <si>
    <t>kobe bryant</t>
  </si>
  <si>
    <t>elon musk</t>
  </si>
  <si>
    <t>steve wozniak</t>
  </si>
  <si>
    <t>a</t>
  </si>
  <si>
    <t>b</t>
  </si>
  <si>
    <t>DEFINITIONS ?</t>
  </si>
  <si>
    <t xml:space="preserve">The TEXT function lets you change the way a number appears by applying to it with format codes.
It's useful in situations where you want to display numbers in a more readable format, or you want to combine numbers with text or symbols.
</t>
  </si>
  <si>
    <t>LOGICAL OPERATURE</t>
  </si>
  <si>
    <t xml:space="preserve">QUESTION
Is 50 = 5 ?
Is 50&lt;&gt;5 ?
Is 50 &gt; 5 ?
Is  50 &gt;= 5 ?
Is 50 &lt; 5 ?
Is 50 &lt;= 5?
</t>
  </si>
  <si>
    <t>COMPARATIVE OPERATORS</t>
  </si>
  <si>
    <t>&lt;</t>
  </si>
  <si>
    <t>&lt;&gt;</t>
  </si>
  <si>
    <t>&gt;</t>
  </si>
  <si>
    <t>&gt;=</t>
  </si>
  <si>
    <t>&lt;=</t>
  </si>
  <si>
    <t>IT MEANS</t>
  </si>
  <si>
    <t>equal</t>
  </si>
  <si>
    <t>not equal</t>
  </si>
  <si>
    <t>greater than</t>
  </si>
  <si>
    <t>greater than equal</t>
  </si>
  <si>
    <t>less than</t>
  </si>
  <si>
    <t>less than equals</t>
  </si>
  <si>
    <t>number1</t>
  </si>
  <si>
    <t>number2</t>
  </si>
  <si>
    <t>WHAT DOES LOGICAL OPERATOR MEAN ?</t>
  </si>
  <si>
    <t>A logical operator is a symbol or word used to connect two or more expressions such
that the value of the compound expression produced depends
only on that of the original expressions and on the meaning of the operator.</t>
  </si>
  <si>
    <t>LOGICAL FUNCTIONS</t>
  </si>
  <si>
    <t>PERCENTAGE SCORED STUDENT 1</t>
  </si>
  <si>
    <t>PERCENTAGE SCORED STUDENT 2</t>
  </si>
  <si>
    <t>SHOW AS</t>
  </si>
  <si>
    <t>FORMULA</t>
  </si>
  <si>
    <t>TRUE,FALSE</t>
  </si>
  <si>
    <t>1,0</t>
  </si>
  <si>
    <t>PASS,FAIL</t>
  </si>
  <si>
    <t>YES,NO</t>
  </si>
  <si>
    <t>DEFINATION ?</t>
  </si>
  <si>
    <t>Logical functions are used in spreadsheets to test whether a situstion is
true or false. Depending on the result of the test, you can then elect to do one thing or another.
These decisions can be used to display information, perform different calculations, or to perform further tests.</t>
  </si>
  <si>
    <t>DATE  FUNCTIONS</t>
  </si>
  <si>
    <t>FUNCTION FOR</t>
  </si>
  <si>
    <t>FUNCTION</t>
  </si>
  <si>
    <t>TODAY
NOW</t>
  </si>
  <si>
    <t>DAY
MONTH
YEAR</t>
  </si>
  <si>
    <t>DEFINITION ?</t>
  </si>
  <si>
    <t xml:space="preserve">The Excel DATE function creates a valid date from individual year, month, and day components.
The DATE function is useful for assembling dates that need to change dynamically based on other values in a worksheet.
</t>
  </si>
  <si>
    <t>NAME RANGE</t>
  </si>
  <si>
    <t>TEXT</t>
  </si>
  <si>
    <t>NUMBERS</t>
  </si>
  <si>
    <t>abc</t>
  </si>
  <si>
    <t>def</t>
  </si>
  <si>
    <t>ghi</t>
  </si>
  <si>
    <t>mno</t>
  </si>
  <si>
    <t>BASIC FUNCTIONS</t>
  </si>
  <si>
    <t xml:space="preserve">SUM
MINIMUM
MAXIMUM
AVERAGE
COUNT
COUNTA
COUNTBLANK
SMALL
LARGE
</t>
  </si>
  <si>
    <t xml:space="preserve">ADDITION
MINIMUM VALUE
LARGEST VALUE
RETURNS AVERAGE
COUNT JUST THE NUMBERS
COUNTS EVEN THE EMTY VAL
COUNTS EMTY CELLS
RETURNS SMALLEST
RETURNS LARGEST
</t>
  </si>
  <si>
    <t>DEFINITION</t>
  </si>
  <si>
    <t>A named range is one or more cells that have been given a name.
Using named ranges can make formulas easier to read and understand.
They also provide simple navigation via the Name Box.</t>
  </si>
  <si>
    <t>COUNT IF FUNCTION</t>
  </si>
  <si>
    <t>ITEMS</t>
  </si>
  <si>
    <t>Milk</t>
  </si>
  <si>
    <t>Cookies</t>
  </si>
  <si>
    <t>Apples</t>
  </si>
  <si>
    <t>Oranges</t>
  </si>
  <si>
    <t>biscuits</t>
  </si>
  <si>
    <t>apples</t>
  </si>
  <si>
    <t>banana</t>
  </si>
  <si>
    <t>coco cola</t>
  </si>
  <si>
    <t>fanta</t>
  </si>
  <si>
    <t>beer</t>
  </si>
  <si>
    <t xml:space="preserve">Counts the number of cells with apples
</t>
  </si>
  <si>
    <t>Microsoft Excel defines COUNTIF as a formula that,
"Counts the number of cells within a range that meet the given condition".</t>
  </si>
  <si>
    <t>STATISTICAL FUNCTION</t>
  </si>
  <si>
    <t>STUDENT   MARKS       BATCH</t>
  </si>
  <si>
    <t>wilber</t>
  </si>
  <si>
    <t>murakami</t>
  </si>
  <si>
    <t>harford</t>
  </si>
  <si>
    <t>kobe</t>
  </si>
  <si>
    <t xml:space="preserve">elon </t>
  </si>
  <si>
    <t>computer</t>
  </si>
  <si>
    <t>banking</t>
  </si>
  <si>
    <t>science</t>
  </si>
  <si>
    <t>FUNCTION NAME
SUM_IF</t>
  </si>
  <si>
    <t>IF SUM OF THE NO IS LESS THAN 40</t>
  </si>
  <si>
    <t>SUM IF FOR SELECTING PARTICULAR BATCH</t>
  </si>
  <si>
    <t>COUNT IF THE NO IS MORE THAN 35</t>
  </si>
  <si>
    <t>AVERAGE OF NUMBER LESS THAN 45</t>
  </si>
  <si>
    <t>You use the SUMIF function to sum the values in a
range that meet criteria that you specify.</t>
  </si>
  <si>
    <t xml:space="preserve">V-LOOK UP </t>
  </si>
  <si>
    <t>STUDENT NAME</t>
  </si>
  <si>
    <t>rashford</t>
  </si>
  <si>
    <t>V-LOOKUP FORMULA</t>
  </si>
  <si>
    <t>deorali</t>
  </si>
  <si>
    <t>eg@gmail.com</t>
  </si>
  <si>
    <t>vajra</t>
  </si>
  <si>
    <t>STUDENTS                         EMAIL                  PHONE NUMBER        ADDRESS</t>
  </si>
  <si>
    <t>another@gmail.com</t>
  </si>
  <si>
    <t>excel@gmail.com</t>
  </si>
  <si>
    <t>kobe@gmail.com</t>
  </si>
  <si>
    <t>ras123@gmail.com</t>
  </si>
  <si>
    <t>syari</t>
  </si>
  <si>
    <t>swastik</t>
  </si>
  <si>
    <t>tadong</t>
  </si>
  <si>
    <t>VLOOKUP and HLOOKUP are functions in Excel that allow you to search a table of data
and based on what the user has supplied and give appropriate information from that table.</t>
  </si>
  <si>
    <t>HYPERLINKS</t>
  </si>
  <si>
    <t>GO TO DATE_FUNCTIONS</t>
  </si>
  <si>
    <t xml:space="preserve">You can use the HYPERLINK function to create a link that opens a document
that is stored on a network server or the internet.
When you click the cell that contains the HYPERLINK function,
Excel opens the file that is stored at the location of the link.
</t>
  </si>
  <si>
    <t>link to sheet</t>
  </si>
  <si>
    <t>CHARTS</t>
  </si>
  <si>
    <t>shortcut key ALT + f1</t>
  </si>
  <si>
    <t>ANNUAL SALES</t>
  </si>
  <si>
    <t>ONLINE SALES</t>
  </si>
  <si>
    <t>STORE SALES</t>
  </si>
  <si>
    <t>TSHIRT</t>
  </si>
  <si>
    <t>JOGGERS</t>
  </si>
  <si>
    <t>JORDANS</t>
  </si>
  <si>
    <t>A chart is a tool you can use in Excel to communicate data graphically.
Charts allow your audience to see the meaning behind the numbers,
and they make showing comparisons and trends much easier.</t>
  </si>
  <si>
    <t>CHANGING THE COLORS, ADDING IMAGES</t>
  </si>
  <si>
    <t>FINANCE FUNCTIONS</t>
  </si>
  <si>
    <t>The excel financial functions have been made available to execute variety of
financial calculations,
including calculations,
investment valuations, interest rates,
internal rate of return,
asset depreciation, and payments.</t>
  </si>
  <si>
    <t>HOME LOANS</t>
  </si>
  <si>
    <t>PV
RATE
NPER</t>
  </si>
  <si>
    <t>PMT</t>
  </si>
  <si>
    <t>TOTAL HOME PRICE</t>
  </si>
  <si>
    <t>INTERESTS RATE[p.a]</t>
  </si>
  <si>
    <t>NO OF PERIODS(yrs)</t>
  </si>
  <si>
    <t>MONTHLY PAYMENT</t>
  </si>
  <si>
    <t>TOTAL AMOUNT PAID</t>
  </si>
  <si>
    <t>DROPDOWN</t>
  </si>
  <si>
    <t>WHOLESALE STORE</t>
  </si>
  <si>
    <t>ITEMS               AVAILABILITY</t>
  </si>
  <si>
    <t>shoes</t>
  </si>
  <si>
    <t>tshirts</t>
  </si>
  <si>
    <t>joggers</t>
  </si>
  <si>
    <t>jordans</t>
  </si>
  <si>
    <t>shirts</t>
  </si>
  <si>
    <t>out of stock</t>
  </si>
  <si>
    <t>SELECT PRODUCT</t>
  </si>
  <si>
    <t>jeans</t>
  </si>
  <si>
    <t>yes</t>
  </si>
  <si>
    <t>MORE PRODUCTS</t>
  </si>
  <si>
    <t>tracksuits</t>
  </si>
  <si>
    <t>basketball</t>
  </si>
  <si>
    <t>converse</t>
  </si>
  <si>
    <t>shorts</t>
  </si>
  <si>
    <t>football</t>
  </si>
  <si>
    <t>running shoes</t>
  </si>
  <si>
    <t>bags</t>
  </si>
  <si>
    <t>dufflebags</t>
  </si>
  <si>
    <t>laptop bags</t>
  </si>
  <si>
    <t>drones</t>
  </si>
  <si>
    <t>socks</t>
  </si>
  <si>
    <t>masks</t>
  </si>
  <si>
    <t>gloves</t>
  </si>
  <si>
    <t>hat</t>
  </si>
  <si>
    <t>What is Micros?</t>
  </si>
  <si>
    <t>If you have tasks in Microsoft Excel that you do
repeatedly, you can record a macro to automate
those tasks. A macro is an action or a set of actions
that you can run as many times as you want.</t>
  </si>
  <si>
    <t>STEP - 1</t>
  </si>
  <si>
    <t>STEP - 2</t>
  </si>
  <si>
    <t>STEP - 3</t>
  </si>
  <si>
    <t xml:space="preserve">                       ADD THE DEVELOPER TAB &gt; FILE &gt; OPTION &gt; CUSTOMIZE RIBBON &gt; RIGHT HAND SIDE CHECK DEVELOPER &gt; GO TO DEVELOPER TAB &gt; CLICK ON RECORD MACRO &gt; GIVE A NAME AND DESCRIPTION</t>
  </si>
  <si>
    <t xml:space="preserve">                                    ENTER DATA ON SHEET &gt; CHANGE THE FONT FAMILY &gt; CHANGE THE FONT SIZE &gt; GIVE THE HEADING COLOR SOME COLOR &gt; CLICK ON STOP RECORDING MACRO </t>
  </si>
  <si>
    <t xml:space="preserve">                                               CLICK ON MACROS &gt; EDIT &gt; SAVE AS &gt; EXCEL MACRO ENABLED WORKBOOK &gt; CREATE NEW SHEET WITH DATA &gt; CLICK ON MACROS &gt; RUN</t>
  </si>
  <si>
    <t>country</t>
  </si>
  <si>
    <t>population</t>
  </si>
  <si>
    <t>GDP</t>
  </si>
  <si>
    <t>Column 1</t>
  </si>
  <si>
    <t>India</t>
  </si>
  <si>
    <t>WHAT IS MAIL MERGE?</t>
  </si>
  <si>
    <t>Mail merge lets you create a batch of documents that are
personalized for each recipient. For example, a form letter
might be personalized to address each recipient by name.
A data source, like a list, spreadsheet, or database,
is associated with the document.</t>
  </si>
  <si>
    <t>Wilbur Lepcha</t>
  </si>
  <si>
    <t>BCA</t>
  </si>
  <si>
    <t>MCA</t>
  </si>
  <si>
    <t>B.com</t>
  </si>
  <si>
    <t>LINK TO MY PROJECTS</t>
  </si>
  <si>
    <t>STUDENTS MARKSHEET</t>
  </si>
  <si>
    <t>EMPLOYEE PAYROLL</t>
  </si>
  <si>
    <t xml:space="preserve">                                        DCA STUDENTS MARKSHEET - 20 students use form to enter student data                                                                  </t>
  </si>
  <si>
    <t>ST-ID          FIRST NAME     SECOND NAME      FULL NAME</t>
  </si>
  <si>
    <t>UPPERCASE</t>
  </si>
  <si>
    <t>INTRODUCTION TO CS</t>
  </si>
  <si>
    <t>HARDWARE</t>
  </si>
  <si>
    <t>SOFTWARE</t>
  </si>
  <si>
    <t>OS</t>
  </si>
  <si>
    <t>MS OFFICE</t>
  </si>
  <si>
    <t>DTP</t>
  </si>
  <si>
    <t>INTERNET</t>
  </si>
  <si>
    <t>WEB DESIGNING</t>
  </si>
  <si>
    <t>TOTAL OUT OF 800</t>
  </si>
  <si>
    <t>PERCENTAGE OBTAINED</t>
  </si>
  <si>
    <t>GRADE OBTAINED</t>
  </si>
  <si>
    <t>PASS/FAIL</t>
  </si>
  <si>
    <t>GJ-001</t>
  </si>
  <si>
    <t>GJ-002</t>
  </si>
  <si>
    <t>GJ-003</t>
  </si>
  <si>
    <t>wilbur</t>
  </si>
  <si>
    <t>haruki</t>
  </si>
  <si>
    <t>no</t>
  </si>
  <si>
    <t>lepcha</t>
  </si>
  <si>
    <t>name</t>
  </si>
  <si>
    <t>GJ-004</t>
  </si>
  <si>
    <t>GJ-005</t>
  </si>
  <si>
    <t>GJ-006</t>
  </si>
  <si>
    <t>GJ-007</t>
  </si>
  <si>
    <t>GJ-008</t>
  </si>
  <si>
    <t>GJ-009</t>
  </si>
  <si>
    <t>GJ-0010</t>
  </si>
  <si>
    <t>nam</t>
  </si>
  <si>
    <t>tulasha</t>
  </si>
  <si>
    <t>rasna</t>
  </si>
  <si>
    <t>jeena</t>
  </si>
  <si>
    <t>shanti</t>
  </si>
  <si>
    <t>sashika</t>
  </si>
  <si>
    <t>laxmi</t>
  </si>
  <si>
    <t>chettri</t>
  </si>
  <si>
    <t>sharma</t>
  </si>
  <si>
    <t>karki</t>
  </si>
  <si>
    <t>limboo</t>
  </si>
  <si>
    <t>regmi</t>
  </si>
  <si>
    <t>rai</t>
  </si>
  <si>
    <t>haruki murakami</t>
  </si>
  <si>
    <t>no name</t>
  </si>
  <si>
    <t>nam chettri</t>
  </si>
  <si>
    <t>tulasha sharma</t>
  </si>
  <si>
    <t>rasna karki</t>
  </si>
  <si>
    <t>jeena limboo</t>
  </si>
  <si>
    <t>shanti regmi</t>
  </si>
  <si>
    <t>sashika rai</t>
  </si>
  <si>
    <t>laxmi chettri</t>
  </si>
  <si>
    <t>EMPLOYEE PAYROLL SYSTEM - 20 emp</t>
  </si>
  <si>
    <t>S.no</t>
  </si>
  <si>
    <t>LAST NAME</t>
  </si>
  <si>
    <t>JOINING DATE</t>
  </si>
  <si>
    <t>SALARY</t>
  </si>
  <si>
    <t>[ DEDUCTION OF RS 500 PER DAY IF ABSENT] - [ SALARY REVISION AFTER SIX MONTHS]</t>
  </si>
  <si>
    <t>SALARY DATE</t>
  </si>
  <si>
    <t>WORKING DAYS FOR THIS MONTHS</t>
  </si>
  <si>
    <t>ATTENDANCE</t>
  </si>
  <si>
    <t>SALARY TO BE PAID</t>
  </si>
  <si>
    <t>AB1</t>
  </si>
  <si>
    <t>AB2</t>
  </si>
  <si>
    <t>AB3</t>
  </si>
  <si>
    <t>AB4</t>
  </si>
  <si>
    <t>AB5</t>
  </si>
  <si>
    <t>AB6</t>
  </si>
  <si>
    <t>AB7</t>
  </si>
  <si>
    <t>john</t>
  </si>
  <si>
    <t>vivek</t>
  </si>
  <si>
    <t>neha</t>
  </si>
  <si>
    <t>reya</t>
  </si>
  <si>
    <t>ATTENDENCE</t>
  </si>
  <si>
    <t>WORKING DAYS FOR THIS MONTH</t>
  </si>
  <si>
    <t>MONTH - 3</t>
  </si>
  <si>
    <t>SALARY REVISION DATE
 AFTER SIX MONTHS</t>
  </si>
  <si>
    <t>TOTAL WORKING DAYS FOR
SIX MONTHS</t>
  </si>
  <si>
    <t xml:space="preserve">                                                                                                                                               MONTH - 2</t>
  </si>
  <si>
    <t xml:space="preserve">                                                                                                     MONTH - I </t>
  </si>
  <si>
    <t>MONTH - 2</t>
  </si>
  <si>
    <t>MONTH - 1</t>
  </si>
  <si>
    <t>TOTAL ATTENDANCE</t>
  </si>
  <si>
    <t xml:space="preserve">SALARY REVISION if total attendance is more than or equal to 70 then add Rs 10000 to the salary if not then salary remains the same
</t>
  </si>
  <si>
    <t>IF SALARY REVISED THEN SALARY REVISED
HAS TO SHOW ELSE DIDN'T REVISE HAS TO SHOW</t>
  </si>
  <si>
    <t>QUESTIONS</t>
  </si>
  <si>
    <t>WHO EARNED THE MAXIMUM SALARY?</t>
  </si>
  <si>
    <t>WHO EARNED THE MMINIMUM SALARY?</t>
  </si>
  <si>
    <t>WHAT WAS THE AVERAGE SALARY PAID?</t>
  </si>
  <si>
    <t>TOTAL SALARY PAID TO ALL EMPLOYEES?</t>
  </si>
  <si>
    <t>ANSWERS</t>
  </si>
  <si>
    <t>PRODUCT ID</t>
  </si>
  <si>
    <t>PRODUCT NAME</t>
  </si>
  <si>
    <t>GJ0012889</t>
  </si>
  <si>
    <t>GJ0012890</t>
  </si>
  <si>
    <t>GJ0012891</t>
  </si>
  <si>
    <t>GJ0012892</t>
  </si>
  <si>
    <t>GJ0012893</t>
  </si>
  <si>
    <t>GJ0012894</t>
  </si>
  <si>
    <t>NOKIA</t>
  </si>
  <si>
    <t>SAMSUNG</t>
  </si>
  <si>
    <t>REALME</t>
  </si>
  <si>
    <t>REDMI</t>
  </si>
  <si>
    <t>OPPO</t>
  </si>
  <si>
    <t>VIVO</t>
  </si>
  <si>
    <t>RESTAURANTS BILL INVOICE</t>
  </si>
  <si>
    <t>PROFIT FOR THE MONTH JAN</t>
  </si>
  <si>
    <t>Bill id</t>
  </si>
  <si>
    <t>Cuisine</t>
  </si>
  <si>
    <t>Rate</t>
  </si>
  <si>
    <t>gi101</t>
  </si>
  <si>
    <t>gi102</t>
  </si>
  <si>
    <t>gi103</t>
  </si>
  <si>
    <t>gi104</t>
  </si>
  <si>
    <t>gi105</t>
  </si>
  <si>
    <t>gi106</t>
  </si>
  <si>
    <t>gi107</t>
  </si>
  <si>
    <t>Indian</t>
  </si>
  <si>
    <t>Chinese</t>
  </si>
  <si>
    <t>Nepali</t>
  </si>
  <si>
    <t>Korean</t>
  </si>
  <si>
    <t>Mexican</t>
  </si>
  <si>
    <t>Naga</t>
  </si>
  <si>
    <t>Enflish Breakfast</t>
  </si>
  <si>
    <t>TOTAL</t>
  </si>
  <si>
    <t xml:space="preserve"> GST 13%</t>
  </si>
  <si>
    <t>Grand Total</t>
  </si>
  <si>
    <t>Student Name</t>
  </si>
  <si>
    <t>Batch</t>
  </si>
  <si>
    <t>Admission Date</t>
  </si>
  <si>
    <t>Timing</t>
  </si>
  <si>
    <t>DCA</t>
  </si>
  <si>
    <t>7:30am</t>
  </si>
  <si>
    <t>Rasna karki</t>
  </si>
  <si>
    <t>PGDCA</t>
  </si>
  <si>
    <t>6:30am</t>
  </si>
  <si>
    <t>Namrata chettri</t>
  </si>
  <si>
    <t>5:00am</t>
  </si>
  <si>
    <t>seeha subba</t>
  </si>
  <si>
    <t>Tally</t>
  </si>
  <si>
    <t>4:30am</t>
  </si>
  <si>
    <t>4:00am</t>
  </si>
  <si>
    <t>john limboo</t>
  </si>
  <si>
    <t>7:00am</t>
  </si>
  <si>
    <t>riya gurung</t>
  </si>
  <si>
    <t>pgdca</t>
  </si>
  <si>
    <t>tally</t>
  </si>
  <si>
    <t>3:00am</t>
  </si>
  <si>
    <t>2:00am</t>
  </si>
  <si>
    <t>First Name</t>
  </si>
  <si>
    <t>Course</t>
  </si>
  <si>
    <t>Due Date</t>
  </si>
  <si>
    <t>Email</t>
  </si>
  <si>
    <t>M.com</t>
  </si>
  <si>
    <t>wilburlepcha@gmaol.com</t>
  </si>
  <si>
    <t>rasna@gmail.com</t>
  </si>
  <si>
    <t>laxmi@gmail.com</t>
  </si>
  <si>
    <t>tulasha@gmail.com</t>
  </si>
  <si>
    <t>Grocery store</t>
  </si>
  <si>
    <t>Profit &amp; Loss</t>
  </si>
  <si>
    <t xml:space="preserve">YEAR </t>
  </si>
  <si>
    <t>Sales Revenue</t>
  </si>
  <si>
    <t>Gadgets</t>
  </si>
  <si>
    <t>Books</t>
  </si>
  <si>
    <t>Frozen foods</t>
  </si>
  <si>
    <t>Home products</t>
  </si>
  <si>
    <t>Local products</t>
  </si>
  <si>
    <t>Cost of sale</t>
  </si>
  <si>
    <t>GROSS PROFIT</t>
  </si>
  <si>
    <t>Sales revenue - cost of sale</t>
  </si>
  <si>
    <t>OPERATING EXPENCES</t>
  </si>
  <si>
    <t>in a year</t>
  </si>
  <si>
    <t>Delivery cost</t>
  </si>
  <si>
    <t>Rent</t>
  </si>
  <si>
    <t>Utilities</t>
  </si>
  <si>
    <t>Advertising</t>
  </si>
  <si>
    <t>Employee salary</t>
  </si>
  <si>
    <t>OTHER INCOMES</t>
  </si>
  <si>
    <t>Biticon</t>
  </si>
  <si>
    <t>Ether</t>
  </si>
  <si>
    <t>other investments</t>
  </si>
  <si>
    <t>PROFIT BEFORE TAX</t>
  </si>
  <si>
    <t>Gross profit - Expences + other incomes</t>
  </si>
  <si>
    <t>TAXES</t>
  </si>
  <si>
    <t>NET PROFIT</t>
  </si>
  <si>
    <t>Profit before tax-tax</t>
  </si>
  <si>
    <t>DOCUMENT PROTECTOR</t>
  </si>
</sst>
</file>

<file path=xl/styles.xml><?xml version="1.0" encoding="utf-8"?>
<styleSheet xmlns="http://schemas.openxmlformats.org/spreadsheetml/2006/main">
  <fonts count="12">
    <font>
      <sz val="11"/>
      <color theme="1"/>
      <name val="Calibri"/>
      <family val="2"/>
      <scheme val="minor"/>
    </font>
    <font>
      <sz val="11"/>
      <color rgb="FFFF0000"/>
      <name val="Calibri"/>
      <family val="2"/>
      <scheme val="minor"/>
    </font>
    <font>
      <u/>
      <sz val="11"/>
      <color theme="10"/>
      <name val="Calibri"/>
      <family val="2"/>
    </font>
    <font>
      <sz val="20"/>
      <color theme="1"/>
      <name val="Calibri"/>
      <family val="2"/>
      <scheme val="minor"/>
    </font>
    <font>
      <sz val="11"/>
      <color theme="1"/>
      <name val="Calibri"/>
      <family val="2"/>
      <scheme val="minor"/>
    </font>
    <font>
      <b/>
      <sz val="11"/>
      <color theme="1"/>
      <name val="Calibri"/>
      <family val="2"/>
      <scheme val="minor"/>
    </font>
    <font>
      <b/>
      <sz val="22"/>
      <color theme="1"/>
      <name val="Calibri"/>
      <family val="2"/>
      <scheme val="minor"/>
    </font>
    <font>
      <sz val="11"/>
      <color theme="1"/>
      <name val="IDAHC39M Code 39 Barcode"/>
      <family val="1"/>
      <charset val="2"/>
    </font>
    <font>
      <b/>
      <sz val="16"/>
      <color theme="1"/>
      <name val="Calibri"/>
      <family val="2"/>
      <scheme val="minor"/>
    </font>
    <font>
      <b/>
      <sz val="14"/>
      <color theme="1"/>
      <name val="Calibri"/>
      <family val="2"/>
      <scheme val="minor"/>
    </font>
    <font>
      <sz val="11"/>
      <color rgb="FF00B050"/>
      <name val="Calibri"/>
      <family val="2"/>
      <scheme val="minor"/>
    </font>
    <font>
      <b/>
      <sz val="12"/>
      <color theme="1"/>
      <name val="Calibri"/>
      <family val="2"/>
      <scheme val="minor"/>
    </font>
  </fonts>
  <fills count="30">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
      <patternFill patternType="solid">
        <fgColor rgb="FFFFC000"/>
        <bgColor indexed="64"/>
      </patternFill>
    </fill>
    <fill>
      <patternFill patternType="solid">
        <fgColor theme="9" tint="0.39997558519241921"/>
        <bgColor indexed="64"/>
      </patternFill>
    </fill>
    <fill>
      <patternFill patternType="solid">
        <fgColor theme="2" tint="-0.249977111117893"/>
        <bgColor indexed="64"/>
      </patternFill>
    </fill>
    <fill>
      <patternFill patternType="solid">
        <fgColor theme="9"/>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6" tint="0.39997558519241921"/>
        <bgColor indexed="64"/>
      </patternFill>
    </fill>
    <fill>
      <patternFill patternType="solid">
        <fgColor rgb="FF92D050"/>
        <bgColor indexed="64"/>
      </patternFill>
    </fill>
    <fill>
      <patternFill patternType="solid">
        <fgColor theme="7" tint="0.39997558519241921"/>
        <bgColor indexed="64"/>
      </patternFill>
    </fill>
    <fill>
      <patternFill patternType="solid">
        <fgColor theme="9" tint="-0.249977111117893"/>
        <bgColor indexed="64"/>
      </patternFill>
    </fill>
    <fill>
      <patternFill patternType="solid">
        <fgColor theme="3" tint="0.39997558519241921"/>
        <bgColor indexed="64"/>
      </patternFill>
    </fill>
    <fill>
      <patternFill patternType="solid">
        <fgColor theme="6"/>
        <bgColor indexed="64"/>
      </patternFill>
    </fill>
    <fill>
      <patternFill patternType="solid">
        <fgColor theme="6" tint="0.59999389629810485"/>
        <bgColor indexed="64"/>
      </patternFill>
    </fill>
    <fill>
      <patternFill patternType="solid">
        <fgColor theme="8"/>
        <bgColor indexed="64"/>
      </patternFill>
    </fill>
    <fill>
      <patternFill patternType="solid">
        <fgColor theme="4" tint="0.39997558519241921"/>
        <bgColor indexed="64"/>
      </patternFill>
    </fill>
    <fill>
      <patternFill patternType="solid">
        <fgColor theme="3" tint="0.59999389629810485"/>
        <bgColor indexed="64"/>
      </patternFill>
    </fill>
    <fill>
      <patternFill patternType="solid">
        <fgColor rgb="FF00B050"/>
        <bgColor indexed="64"/>
      </patternFill>
    </fill>
    <fill>
      <patternFill patternType="solid">
        <fgColor theme="8" tint="-0.249977111117893"/>
        <bgColor indexed="64"/>
      </patternFill>
    </fill>
    <fill>
      <patternFill patternType="solid">
        <fgColor theme="4" tint="0.59999389629810485"/>
        <bgColor indexed="64"/>
      </patternFill>
    </fill>
    <fill>
      <patternFill patternType="solid">
        <fgColor theme="6" tint="0.79998168889431442"/>
        <bgColor indexed="64"/>
      </patternFill>
    </fill>
    <fill>
      <patternFill patternType="solid">
        <fgColor rgb="FFFF0000"/>
        <bgColor indexed="64"/>
      </patternFill>
    </fill>
    <fill>
      <patternFill patternType="solid">
        <fgColor rgb="FFC00000"/>
        <bgColor indexed="64"/>
      </patternFill>
    </fill>
    <fill>
      <patternFill patternType="solid">
        <fgColor theme="2"/>
        <bgColor indexed="64"/>
      </patternFill>
    </fill>
    <fill>
      <patternFill patternType="solid">
        <fgColor rgb="FF00B0F0"/>
        <bgColor indexed="64"/>
      </patternFill>
    </fill>
    <fill>
      <patternFill patternType="solid">
        <fgColor theme="5" tint="0.59999389629810485"/>
        <bgColor indexed="64"/>
      </patternFill>
    </fill>
    <fill>
      <patternFill patternType="solid">
        <fgColor theme="8" tint="0.59999389629810485"/>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alignment vertical="top"/>
      <protection locked="0"/>
    </xf>
    <xf numFmtId="9" fontId="4" fillId="0" borderId="0" applyFont="0" applyFill="0" applyBorder="0" applyAlignment="0" applyProtection="0"/>
  </cellStyleXfs>
  <cellXfs count="134">
    <xf numFmtId="0" fontId="0" fillId="0" borderId="0" xfId="0"/>
    <xf numFmtId="0" fontId="1" fillId="0" borderId="0" xfId="0" applyFont="1"/>
    <xf numFmtId="0" fontId="0" fillId="0" borderId="0" xfId="0" applyAlignment="1">
      <alignment wrapText="1"/>
    </xf>
    <xf numFmtId="0" fontId="0" fillId="0" borderId="0" xfId="0" applyAlignment="1">
      <alignment horizontal="right"/>
    </xf>
    <xf numFmtId="0" fontId="0" fillId="0" borderId="0" xfId="0" applyAlignment="1">
      <alignment horizontal="right" wrapText="1"/>
    </xf>
    <xf numFmtId="0" fontId="0" fillId="0" borderId="0" xfId="0" applyAlignment="1">
      <alignment horizontal="center"/>
    </xf>
    <xf numFmtId="0" fontId="0" fillId="0" borderId="0" xfId="0" applyAlignment="1">
      <alignment horizontal="center"/>
    </xf>
    <xf numFmtId="0" fontId="0" fillId="4" borderId="0" xfId="0" applyFill="1" applyAlignment="1">
      <alignment horizontal="center"/>
    </xf>
    <xf numFmtId="0" fontId="0" fillId="0" borderId="0" xfId="0" applyAlignment="1">
      <alignment horizontal="center" vertical="top"/>
    </xf>
    <xf numFmtId="0" fontId="0" fillId="14" borderId="0" xfId="0" applyFill="1"/>
    <xf numFmtId="0" fontId="0" fillId="13" borderId="0" xfId="0" applyFill="1"/>
    <xf numFmtId="0" fontId="0" fillId="8" borderId="0" xfId="0" applyFill="1"/>
    <xf numFmtId="0" fontId="0" fillId="11" borderId="0" xfId="0" applyFill="1"/>
    <xf numFmtId="0" fontId="0" fillId="9" borderId="0" xfId="0" applyFill="1"/>
    <xf numFmtId="14" fontId="0" fillId="0" borderId="0" xfId="0" applyNumberFormat="1"/>
    <xf numFmtId="22" fontId="0" fillId="0" borderId="0" xfId="0" applyNumberFormat="1"/>
    <xf numFmtId="0" fontId="0" fillId="2" borderId="0" xfId="0" applyFill="1"/>
    <xf numFmtId="0" fontId="0" fillId="4" borderId="0" xfId="0" applyFill="1"/>
    <xf numFmtId="0" fontId="0" fillId="11" borderId="0" xfId="0" applyFill="1" applyAlignment="1">
      <alignment horizontal="center" vertical="center"/>
    </xf>
    <xf numFmtId="0" fontId="2" fillId="0" borderId="0" xfId="1" applyAlignment="1" applyProtection="1"/>
    <xf numFmtId="0" fontId="0" fillId="0" borderId="0" xfId="0" applyAlignment="1">
      <alignment horizontal="center"/>
    </xf>
    <xf numFmtId="4" fontId="0" fillId="0" borderId="0" xfId="0" applyNumberFormat="1"/>
    <xf numFmtId="9" fontId="0" fillId="0" borderId="0" xfId="0" applyNumberFormat="1"/>
    <xf numFmtId="4" fontId="1" fillId="0" borderId="0" xfId="0" applyNumberFormat="1" applyFont="1"/>
    <xf numFmtId="0" fontId="0" fillId="0" borderId="0" xfId="0" applyAlignment="1">
      <alignment horizontal="center"/>
    </xf>
    <xf numFmtId="11" fontId="0" fillId="0" borderId="0" xfId="0" applyNumberFormat="1"/>
    <xf numFmtId="0" fontId="2" fillId="0" borderId="0" xfId="1" applyAlignment="1" applyProtection="1">
      <alignment horizontal="center"/>
    </xf>
    <xf numFmtId="0" fontId="0" fillId="0" borderId="0" xfId="0" applyFill="1" applyAlignment="1">
      <alignment horizontal="center"/>
    </xf>
    <xf numFmtId="0" fontId="0" fillId="18" borderId="0" xfId="0" applyFill="1" applyAlignment="1">
      <alignment vertical="top" wrapText="1"/>
    </xf>
    <xf numFmtId="0" fontId="0" fillId="18" borderId="0" xfId="0" applyFill="1" applyAlignment="1">
      <alignment vertical="top"/>
    </xf>
    <xf numFmtId="9" fontId="0" fillId="0" borderId="0" xfId="2" applyFont="1"/>
    <xf numFmtId="3" fontId="0" fillId="0" borderId="0" xfId="0" applyNumberFormat="1"/>
    <xf numFmtId="0" fontId="0" fillId="0" borderId="0" xfId="0" applyBorder="1"/>
    <xf numFmtId="0" fontId="0" fillId="0" borderId="0" xfId="0" applyAlignment="1">
      <alignment vertical="center"/>
    </xf>
    <xf numFmtId="0" fontId="0" fillId="0" borderId="0" xfId="0" applyNumberFormat="1"/>
    <xf numFmtId="0" fontId="0" fillId="0" borderId="0" xfId="0" applyAlignment="1">
      <alignment horizontal="center"/>
    </xf>
    <xf numFmtId="0" fontId="0" fillId="0" borderId="0" xfId="0" applyAlignment="1">
      <alignment horizontal="center" vertical="center"/>
    </xf>
    <xf numFmtId="14" fontId="0" fillId="8" borderId="0" xfId="0" applyNumberFormat="1" applyFill="1" applyAlignment="1">
      <alignment horizontal="center"/>
    </xf>
    <xf numFmtId="0" fontId="0" fillId="12" borderId="0" xfId="0" applyFill="1"/>
    <xf numFmtId="0" fontId="0" fillId="10" borderId="0" xfId="0" applyFill="1"/>
    <xf numFmtId="0" fontId="0" fillId="21" borderId="0" xfId="0" applyFill="1"/>
    <xf numFmtId="0" fontId="0" fillId="28" borderId="0" xfId="0" applyFill="1"/>
    <xf numFmtId="0" fontId="0" fillId="29" borderId="0" xfId="0" applyFill="1"/>
    <xf numFmtId="0" fontId="0" fillId="15" borderId="0" xfId="0" applyFill="1"/>
    <xf numFmtId="0" fontId="7" fillId="0" borderId="0" xfId="0" applyFont="1"/>
    <xf numFmtId="14" fontId="0" fillId="0" borderId="0" xfId="0" applyNumberFormat="1" applyAlignment="1">
      <alignment horizontal="center"/>
    </xf>
    <xf numFmtId="0" fontId="0" fillId="2" borderId="0" xfId="0" applyFill="1" applyAlignment="1">
      <alignment horizontal="center"/>
    </xf>
    <xf numFmtId="0" fontId="0" fillId="3" borderId="0" xfId="0" applyFill="1" applyAlignment="1">
      <alignment horizontal="center" vertical="center" wrapText="1"/>
    </xf>
    <xf numFmtId="0" fontId="0" fillId="3" borderId="0" xfId="0" applyFill="1" applyAlignment="1">
      <alignment horizontal="center" vertical="center"/>
    </xf>
    <xf numFmtId="0" fontId="0" fillId="3" borderId="0" xfId="0" applyFill="1" applyAlignment="1">
      <alignment horizontal="center" wrapText="1"/>
    </xf>
    <xf numFmtId="0" fontId="0" fillId="3" borderId="0" xfId="0" applyFill="1" applyAlignment="1">
      <alignment horizontal="center"/>
    </xf>
    <xf numFmtId="0" fontId="0" fillId="2" borderId="0" xfId="0" applyFill="1" applyAlignment="1">
      <alignment horizontal="center" wrapText="1"/>
    </xf>
    <xf numFmtId="0" fontId="0" fillId="0" borderId="0" xfId="0" applyAlignment="1">
      <alignment horizontal="center"/>
    </xf>
    <xf numFmtId="0" fontId="0" fillId="4" borderId="0" xfId="0" applyFill="1" applyAlignment="1">
      <alignment horizontal="center" wrapText="1"/>
    </xf>
    <xf numFmtId="0" fontId="0" fillId="4" borderId="0" xfId="0" applyFill="1" applyAlignment="1">
      <alignment horizontal="center"/>
    </xf>
    <xf numFmtId="0" fontId="0" fillId="5" borderId="0" xfId="0" applyFill="1" applyAlignment="1">
      <alignment horizontal="center" wrapText="1"/>
    </xf>
    <xf numFmtId="0" fontId="0" fillId="5" borderId="0" xfId="0" applyFill="1" applyAlignment="1">
      <alignment horizontal="center"/>
    </xf>
    <xf numFmtId="0" fontId="0" fillId="7" borderId="0" xfId="0" applyFill="1" applyAlignment="1">
      <alignment horizontal="center" wrapText="1"/>
    </xf>
    <xf numFmtId="0" fontId="0" fillId="7" borderId="0" xfId="0" applyFill="1" applyAlignment="1">
      <alignment horizontal="center"/>
    </xf>
    <xf numFmtId="0" fontId="0" fillId="6" borderId="0" xfId="0" applyFill="1" applyAlignment="1">
      <alignment horizontal="left"/>
    </xf>
    <xf numFmtId="0" fontId="0" fillId="3" borderId="0" xfId="0" applyFill="1" applyAlignment="1">
      <alignment horizontal="center" vertical="top" wrapText="1"/>
    </xf>
    <xf numFmtId="0" fontId="0" fillId="3" borderId="0" xfId="0" applyFill="1" applyAlignment="1">
      <alignment horizontal="center" vertical="top"/>
    </xf>
    <xf numFmtId="0" fontId="0" fillId="6" borderId="0" xfId="0" applyFill="1" applyAlignment="1">
      <alignment wrapText="1"/>
    </xf>
    <xf numFmtId="0" fontId="0" fillId="5" borderId="0" xfId="0" applyFill="1" applyAlignment="1">
      <alignment vertical="center" wrapText="1"/>
    </xf>
    <xf numFmtId="0" fontId="0" fillId="5" borderId="0" xfId="0" applyFill="1" applyAlignment="1">
      <alignment vertical="center"/>
    </xf>
    <xf numFmtId="0" fontId="0" fillId="9" borderId="0" xfId="0" applyFill="1" applyAlignment="1">
      <alignment horizontal="center"/>
    </xf>
    <xf numFmtId="0" fontId="0" fillId="10" borderId="0" xfId="0" applyFill="1" applyAlignment="1">
      <alignment horizontal="center" wrapText="1"/>
    </xf>
    <xf numFmtId="0" fontId="0" fillId="10" borderId="0" xfId="0" applyFill="1" applyAlignment="1">
      <alignment horizontal="center"/>
    </xf>
    <xf numFmtId="0" fontId="0" fillId="0" borderId="0" xfId="0" applyAlignment="1">
      <alignment horizontal="center" wrapText="1"/>
    </xf>
    <xf numFmtId="0" fontId="0" fillId="8" borderId="0" xfId="0" applyFill="1" applyAlignment="1">
      <alignment horizontal="center"/>
    </xf>
    <xf numFmtId="0" fontId="0" fillId="11" borderId="0" xfId="0" applyFill="1" applyAlignment="1">
      <alignment horizontal="left"/>
    </xf>
    <xf numFmtId="0" fontId="0" fillId="12" borderId="0" xfId="0" applyFill="1" applyAlignment="1">
      <alignment horizontal="center" wrapText="1"/>
    </xf>
    <xf numFmtId="0" fontId="0" fillId="12" borderId="0" xfId="0" applyFill="1" applyAlignment="1">
      <alignment horizontal="center"/>
    </xf>
    <xf numFmtId="0" fontId="0" fillId="15" borderId="0" xfId="0" applyFill="1" applyAlignment="1">
      <alignment horizontal="left" vertical="top" wrapText="1"/>
    </xf>
    <xf numFmtId="0" fontId="0" fillId="15" borderId="0" xfId="0" applyFill="1" applyAlignment="1">
      <alignment horizontal="left" vertical="top"/>
    </xf>
    <xf numFmtId="0" fontId="0" fillId="8" borderId="0" xfId="0" applyFill="1" applyAlignment="1">
      <alignment horizontal="center" vertical="top" wrapText="1"/>
    </xf>
    <xf numFmtId="0" fontId="0" fillId="8" borderId="0" xfId="0" applyFill="1" applyAlignment="1">
      <alignment horizontal="center" vertical="top"/>
    </xf>
    <xf numFmtId="0" fontId="0" fillId="10" borderId="0" xfId="0" applyFill="1" applyAlignment="1">
      <alignment horizontal="center" vertical="top" wrapText="1"/>
    </xf>
    <xf numFmtId="0" fontId="0" fillId="10" borderId="0" xfId="0" applyFill="1" applyAlignment="1">
      <alignment horizontal="center" vertical="top"/>
    </xf>
    <xf numFmtId="0" fontId="0" fillId="16" borderId="0" xfId="0" applyFill="1" applyAlignment="1">
      <alignment horizontal="center"/>
    </xf>
    <xf numFmtId="0" fontId="0" fillId="17" borderId="0" xfId="0" applyFill="1" applyAlignment="1">
      <alignment horizontal="center" wrapText="1"/>
    </xf>
    <xf numFmtId="0" fontId="0" fillId="17" borderId="0" xfId="0" applyFill="1" applyAlignment="1">
      <alignment horizontal="center"/>
    </xf>
    <xf numFmtId="0" fontId="0" fillId="9" borderId="0" xfId="0" applyFill="1" applyAlignment="1">
      <alignment horizontal="center" vertical="top" wrapText="1"/>
    </xf>
    <xf numFmtId="0" fontId="0" fillId="9" borderId="0" xfId="0" applyFill="1" applyAlignment="1">
      <alignment horizontal="center" vertical="top"/>
    </xf>
    <xf numFmtId="0" fontId="0" fillId="16" borderId="0" xfId="0" applyFill="1" applyAlignment="1">
      <alignment horizontal="left" vertical="top" wrapText="1"/>
    </xf>
    <xf numFmtId="0" fontId="0" fillId="16" borderId="0" xfId="0" applyFill="1" applyAlignment="1">
      <alignment horizontal="left" vertical="top"/>
    </xf>
    <xf numFmtId="0" fontId="0" fillId="8" borderId="0" xfId="0" applyFill="1" applyAlignment="1">
      <alignment horizontal="center" vertical="center" wrapText="1"/>
    </xf>
    <xf numFmtId="0" fontId="0" fillId="8" borderId="0" xfId="0" applyFill="1" applyAlignment="1">
      <alignment horizontal="center" vertical="center"/>
    </xf>
    <xf numFmtId="0" fontId="0" fillId="0" borderId="0" xfId="0" applyAlignment="1">
      <alignment horizontal="center" vertical="center"/>
    </xf>
    <xf numFmtId="0" fontId="0" fillId="11" borderId="0" xfId="0" applyFill="1" applyAlignment="1">
      <alignment horizontal="center" vertical="center" wrapText="1"/>
    </xf>
    <xf numFmtId="0" fontId="0" fillId="11" borderId="0" xfId="0" applyFill="1" applyAlignment="1">
      <alignment horizontal="center" vertical="center"/>
    </xf>
    <xf numFmtId="0" fontId="0" fillId="0" borderId="0" xfId="0" applyAlignment="1">
      <alignment vertical="center"/>
    </xf>
    <xf numFmtId="0" fontId="0" fillId="20" borderId="0" xfId="0" applyFill="1" applyAlignment="1">
      <alignment horizontal="center" vertical="center" wrapText="1"/>
    </xf>
    <xf numFmtId="0" fontId="0" fillId="20" borderId="0" xfId="0" applyFill="1" applyAlignment="1">
      <alignment horizontal="center" vertical="center"/>
    </xf>
    <xf numFmtId="0" fontId="0" fillId="21" borderId="0" xfId="0" applyFill="1" applyAlignment="1">
      <alignment horizontal="center"/>
    </xf>
    <xf numFmtId="0" fontId="0" fillId="9" borderId="0" xfId="0" applyFill="1" applyAlignment="1">
      <alignment horizontal="center" vertical="center" wrapText="1"/>
    </xf>
    <xf numFmtId="0" fontId="0" fillId="9" borderId="0" xfId="0" applyFill="1" applyAlignment="1">
      <alignment horizontal="center" vertical="center"/>
    </xf>
    <xf numFmtId="0" fontId="0" fillId="11" borderId="0" xfId="0" applyFill="1" applyAlignment="1">
      <alignment horizontal="center"/>
    </xf>
    <xf numFmtId="0" fontId="0" fillId="18" borderId="0" xfId="0" applyFill="1" applyAlignment="1">
      <alignment horizontal="center"/>
    </xf>
    <xf numFmtId="0" fontId="0" fillId="22" borderId="0" xfId="0" applyFill="1" applyAlignment="1">
      <alignment horizontal="center" vertical="center" wrapText="1"/>
    </xf>
    <xf numFmtId="0" fontId="0" fillId="22" borderId="0" xfId="0" applyFill="1" applyAlignment="1">
      <alignment horizontal="center" vertical="center"/>
    </xf>
    <xf numFmtId="0" fontId="0" fillId="10" borderId="0" xfId="0" applyFill="1" applyAlignment="1">
      <alignment horizontal="center" vertical="center" wrapText="1"/>
    </xf>
    <xf numFmtId="0" fontId="0" fillId="10" borderId="0" xfId="0" applyFill="1" applyAlignment="1">
      <alignment horizontal="center" vertical="center"/>
    </xf>
    <xf numFmtId="0" fontId="0" fillId="19" borderId="0" xfId="0" applyFill="1" applyAlignment="1">
      <alignment horizontal="center"/>
    </xf>
    <xf numFmtId="0" fontId="0" fillId="2" borderId="0" xfId="0" applyFill="1" applyAlignment="1">
      <alignment horizontal="center" vertical="top" wrapText="1"/>
    </xf>
    <xf numFmtId="0" fontId="0" fillId="2" borderId="0" xfId="0" applyFill="1" applyAlignment="1">
      <alignment horizontal="center" vertical="top"/>
    </xf>
    <xf numFmtId="0" fontId="0" fillId="23" borderId="0" xfId="0" applyFill="1" applyAlignment="1">
      <alignment horizontal="center" vertical="center" wrapText="1"/>
    </xf>
    <xf numFmtId="0" fontId="0" fillId="23" borderId="0" xfId="0" applyFill="1" applyAlignment="1">
      <alignment horizontal="center" vertical="center"/>
    </xf>
    <xf numFmtId="0" fontId="0" fillId="12" borderId="0" xfId="0" applyFill="1" applyAlignment="1">
      <alignment horizontal="left"/>
    </xf>
    <xf numFmtId="0" fontId="3" fillId="10" borderId="0" xfId="0" applyFont="1" applyFill="1" applyAlignment="1">
      <alignment horizontal="center" vertical="center"/>
    </xf>
    <xf numFmtId="0" fontId="2" fillId="25" borderId="0" xfId="1" applyFill="1" applyAlignment="1" applyProtection="1">
      <alignment horizontal="center"/>
    </xf>
    <xf numFmtId="0" fontId="2" fillId="25" borderId="0" xfId="1" applyFill="1" applyAlignment="1" applyProtection="1"/>
    <xf numFmtId="0" fontId="3" fillId="18" borderId="0" xfId="0" applyFont="1" applyFill="1" applyAlignment="1">
      <alignment vertical="center"/>
    </xf>
    <xf numFmtId="0" fontId="0" fillId="0" borderId="0" xfId="0" applyAlignment="1">
      <alignment horizontal="left"/>
    </xf>
    <xf numFmtId="0" fontId="0" fillId="17" borderId="0" xfId="0" applyFill="1" applyAlignment="1">
      <alignment horizontal="center" vertical="center"/>
    </xf>
    <xf numFmtId="0" fontId="0" fillId="18" borderId="0" xfId="0" applyFill="1" applyAlignment="1">
      <alignment vertical="center" wrapText="1"/>
    </xf>
    <xf numFmtId="0" fontId="0" fillId="18" borderId="0" xfId="0" applyFill="1" applyAlignment="1">
      <alignment vertical="center"/>
    </xf>
    <xf numFmtId="0" fontId="0" fillId="24" borderId="0" xfId="0" applyFill="1" applyAlignment="1">
      <alignment horizontal="center"/>
    </xf>
    <xf numFmtId="0" fontId="0" fillId="26" borderId="0" xfId="0" applyFill="1" applyAlignment="1">
      <alignment horizontal="center"/>
    </xf>
    <xf numFmtId="0" fontId="0" fillId="7" borderId="0" xfId="0" applyFill="1" applyAlignment="1">
      <alignment horizontal="center" vertical="center"/>
    </xf>
    <xf numFmtId="0" fontId="5" fillId="26" borderId="0" xfId="0" applyFont="1" applyFill="1" applyAlignment="1">
      <alignment horizontal="center" vertical="center"/>
    </xf>
    <xf numFmtId="0" fontId="0" fillId="26" borderId="0" xfId="0" applyFill="1" applyAlignment="1">
      <alignment horizontal="center" vertical="center" wrapText="1"/>
    </xf>
    <xf numFmtId="0" fontId="0" fillId="7" borderId="0" xfId="0" applyFill="1" applyAlignment="1">
      <alignment horizontal="center" vertical="center" wrapText="1"/>
    </xf>
    <xf numFmtId="0" fontId="6" fillId="11" borderId="0" xfId="0" applyFont="1" applyFill="1" applyAlignment="1">
      <alignment horizontal="center"/>
    </xf>
    <xf numFmtId="0" fontId="5" fillId="24" borderId="0" xfId="0" applyFont="1" applyFill="1" applyAlignment="1">
      <alignment horizontal="center"/>
    </xf>
    <xf numFmtId="0" fontId="0" fillId="26" borderId="0" xfId="0" applyFill="1" applyAlignment="1">
      <alignment horizontal="center" vertical="center"/>
    </xf>
    <xf numFmtId="0" fontId="0" fillId="27" borderId="0" xfId="0" applyFill="1" applyAlignment="1">
      <alignment horizontal="center"/>
    </xf>
    <xf numFmtId="0" fontId="8" fillId="8" borderId="0" xfId="0" applyFont="1" applyFill="1" applyAlignment="1">
      <alignment horizontal="center"/>
    </xf>
    <xf numFmtId="0" fontId="5" fillId="0" borderId="0" xfId="0" applyFont="1" applyAlignment="1">
      <alignment horizontal="center"/>
    </xf>
    <xf numFmtId="0" fontId="5" fillId="0" borderId="0" xfId="0" applyFont="1"/>
    <xf numFmtId="0" fontId="9" fillId="0" borderId="0" xfId="0" applyFont="1"/>
    <xf numFmtId="3" fontId="10" fillId="0" borderId="0" xfId="0" applyNumberFormat="1" applyFont="1"/>
    <xf numFmtId="0" fontId="11" fillId="0" borderId="0" xfId="0" applyFont="1"/>
    <xf numFmtId="3" fontId="1" fillId="0" borderId="0" xfId="0" applyNumberFormat="1" applyFont="1"/>
  </cellXfs>
  <cellStyles count="3">
    <cellStyle name="Hyperlink" xfId="1" builtinId="8"/>
    <cellStyle name="Normal" xfId="0" builtinId="0"/>
    <cellStyle name="Percent" xfId="2" builtinId="5"/>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lang val="en-US"/>
  <c:chart>
    <c:plotArea>
      <c:layout>
        <c:manualLayout>
          <c:layoutTarget val="inner"/>
          <c:xMode val="edge"/>
          <c:yMode val="edge"/>
          <c:x val="0.12693285214348221"/>
          <c:y val="6.9919072615923034E-2"/>
          <c:w val="0.68337401574803169"/>
          <c:h val="0.79822506561679785"/>
        </c:manualLayout>
      </c:layout>
      <c:barChart>
        <c:barDir val="col"/>
        <c:grouping val="clustered"/>
        <c:ser>
          <c:idx val="0"/>
          <c:order val="0"/>
          <c:cat>
            <c:strRef>
              <c:f>Sheet14!$D$8:$D$10</c:f>
              <c:strCache>
                <c:ptCount val="3"/>
                <c:pt idx="0">
                  <c:v>TSHIRT</c:v>
                </c:pt>
                <c:pt idx="1">
                  <c:v>JOGGERS</c:v>
                </c:pt>
                <c:pt idx="2">
                  <c:v>JORDANS</c:v>
                </c:pt>
              </c:strCache>
            </c:strRef>
          </c:cat>
          <c:val>
            <c:numRef>
              <c:f>Sheet14!$E$8:$E$10</c:f>
              <c:numCache>
                <c:formatCode>General</c:formatCode>
                <c:ptCount val="3"/>
                <c:pt idx="0">
                  <c:v>4000</c:v>
                </c:pt>
                <c:pt idx="1">
                  <c:v>300000</c:v>
                </c:pt>
                <c:pt idx="2">
                  <c:v>300000</c:v>
                </c:pt>
              </c:numCache>
            </c:numRef>
          </c:val>
        </c:ser>
        <c:ser>
          <c:idx val="1"/>
          <c:order val="1"/>
          <c:cat>
            <c:strRef>
              <c:f>Sheet14!$D$8:$D$10</c:f>
              <c:strCache>
                <c:ptCount val="3"/>
                <c:pt idx="0">
                  <c:v>TSHIRT</c:v>
                </c:pt>
                <c:pt idx="1">
                  <c:v>JOGGERS</c:v>
                </c:pt>
                <c:pt idx="2">
                  <c:v>JORDANS</c:v>
                </c:pt>
              </c:strCache>
            </c:strRef>
          </c:cat>
          <c:val>
            <c:numRef>
              <c:f>Sheet14!$F$8:$F$10</c:f>
              <c:numCache>
                <c:formatCode>General</c:formatCode>
                <c:ptCount val="3"/>
                <c:pt idx="0">
                  <c:v>25000</c:v>
                </c:pt>
                <c:pt idx="1">
                  <c:v>200000</c:v>
                </c:pt>
                <c:pt idx="2">
                  <c:v>150000</c:v>
                </c:pt>
              </c:numCache>
            </c:numRef>
          </c:val>
        </c:ser>
        <c:axId val="99953280"/>
        <c:axId val="99967360"/>
      </c:barChart>
      <c:catAx>
        <c:axId val="99953280"/>
        <c:scaling>
          <c:orientation val="minMax"/>
        </c:scaling>
        <c:axPos val="b"/>
        <c:tickLblPos val="nextTo"/>
        <c:crossAx val="99967360"/>
        <c:crosses val="autoZero"/>
        <c:auto val="1"/>
        <c:lblAlgn val="ctr"/>
        <c:lblOffset val="100"/>
      </c:catAx>
      <c:valAx>
        <c:axId val="99967360"/>
        <c:scaling>
          <c:orientation val="minMax"/>
        </c:scaling>
        <c:axPos val="l"/>
        <c:majorGridlines/>
        <c:numFmt formatCode="General" sourceLinked="1"/>
        <c:tickLblPos val="nextTo"/>
        <c:crossAx val="99953280"/>
        <c:crosses val="autoZero"/>
        <c:crossBetween val="between"/>
      </c:valAx>
    </c:plotArea>
    <c:legend>
      <c:legendPos val="r"/>
    </c:legend>
    <c:plotVisOnly val="1"/>
  </c:chart>
  <c:printSettings>
    <c:headerFooter/>
    <c:pageMargins b="0.75000000000000189" l="0.70000000000000062" r="0.70000000000000062" t="0.75000000000000189" header="0.30000000000000032" footer="0.30000000000000032"/>
    <c:pageSetup/>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_rels/drawing4.xml.rels><?xml version="1.0" encoding="UTF-8" standalone="yes"?>
<Relationships xmlns="http://schemas.openxmlformats.org/package/2006/relationships"><Relationship Id="rId2" Type="http://schemas.openxmlformats.org/officeDocument/2006/relationships/image" Target="../media/image4.jpeg"/><Relationship Id="rId1" Type="http://schemas.openxmlformats.org/officeDocument/2006/relationships/image" Target="../media/image3.jpeg"/></Relationships>
</file>

<file path=xl/drawings/_rels/drawing5.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0</xdr:col>
      <xdr:colOff>29613</xdr:colOff>
      <xdr:row>3</xdr:row>
      <xdr:rowOff>28575</xdr:rowOff>
    </xdr:from>
    <xdr:to>
      <xdr:col>14</xdr:col>
      <xdr:colOff>28574</xdr:colOff>
      <xdr:row>28</xdr:row>
      <xdr:rowOff>105707</xdr:rowOff>
    </xdr:to>
    <xdr:pic>
      <xdr:nvPicPr>
        <xdr:cNvPr id="2" name="Picture 1" descr="Capture 1 NAMRATA.PNG"/>
        <xdr:cNvPicPr>
          <a:picLocks noChangeAspect="1"/>
        </xdr:cNvPicPr>
      </xdr:nvPicPr>
      <xdr:blipFill>
        <a:blip xmlns:r="http://schemas.openxmlformats.org/officeDocument/2006/relationships" r:embed="rId1"/>
        <a:stretch>
          <a:fillRect/>
        </a:stretch>
      </xdr:blipFill>
      <xdr:spPr>
        <a:xfrm>
          <a:off x="29613" y="600075"/>
          <a:ext cx="8533361" cy="4839632"/>
        </a:xfrm>
        <a:prstGeom prst="rect">
          <a:avLst/>
        </a:prstGeom>
      </xdr:spPr>
    </xdr:pic>
    <xdr:clientData/>
  </xdr:twoCellAnchor>
  <xdr:twoCellAnchor>
    <xdr:from>
      <xdr:col>0</xdr:col>
      <xdr:colOff>552450</xdr:colOff>
      <xdr:row>27</xdr:row>
      <xdr:rowOff>95250</xdr:rowOff>
    </xdr:from>
    <xdr:to>
      <xdr:col>3</xdr:col>
      <xdr:colOff>409575</xdr:colOff>
      <xdr:row>28</xdr:row>
      <xdr:rowOff>133350</xdr:rowOff>
    </xdr:to>
    <xdr:sp macro="" textlink="">
      <xdr:nvSpPr>
        <xdr:cNvPr id="3" name="TextBox 2"/>
        <xdr:cNvSpPr txBox="1"/>
      </xdr:nvSpPr>
      <xdr:spPr>
        <a:xfrm>
          <a:off x="552450" y="5238750"/>
          <a:ext cx="1685925" cy="228600"/>
        </a:xfrm>
        <a:prstGeom prst="rect">
          <a:avLst/>
        </a:prstGeom>
        <a:solidFill>
          <a:srgbClr val="FF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t>SHEET</a:t>
          </a:r>
          <a:r>
            <a:rPr lang="en-US" sz="1100" baseline="0"/>
            <a:t> 1</a:t>
          </a:r>
          <a:endParaRPr lang="en-US" sz="1100"/>
        </a:p>
      </xdr:txBody>
    </xdr:sp>
    <xdr:clientData/>
  </xdr:twoCellAnchor>
  <xdr:twoCellAnchor>
    <xdr:from>
      <xdr:col>3</xdr:col>
      <xdr:colOff>66675</xdr:colOff>
      <xdr:row>19</xdr:row>
      <xdr:rowOff>47625</xdr:rowOff>
    </xdr:from>
    <xdr:to>
      <xdr:col>6</xdr:col>
      <xdr:colOff>561975</xdr:colOff>
      <xdr:row>22</xdr:row>
      <xdr:rowOff>28575</xdr:rowOff>
    </xdr:to>
    <xdr:sp macro="" textlink="">
      <xdr:nvSpPr>
        <xdr:cNvPr id="4" name="TextBox 3"/>
        <xdr:cNvSpPr txBox="1"/>
      </xdr:nvSpPr>
      <xdr:spPr>
        <a:xfrm>
          <a:off x="1895475" y="3667125"/>
          <a:ext cx="2324100" cy="552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2400"/>
            <a:t>Worksheet</a:t>
          </a:r>
        </a:p>
      </xdr:txBody>
    </xdr:sp>
    <xdr:clientData/>
  </xdr:twoCellAnchor>
  <xdr:twoCellAnchor editAs="oneCell">
    <xdr:from>
      <xdr:col>0</xdr:col>
      <xdr:colOff>236742</xdr:colOff>
      <xdr:row>30</xdr:row>
      <xdr:rowOff>114300</xdr:rowOff>
    </xdr:from>
    <xdr:to>
      <xdr:col>13</xdr:col>
      <xdr:colOff>597410</xdr:colOff>
      <xdr:row>64</xdr:row>
      <xdr:rowOff>58084</xdr:rowOff>
    </xdr:to>
    <xdr:pic>
      <xdr:nvPicPr>
        <xdr:cNvPr id="5" name="Picture 4" descr="Capture 1 NAMRATA.PNG"/>
        <xdr:cNvPicPr>
          <a:picLocks noChangeAspect="1"/>
        </xdr:cNvPicPr>
      </xdr:nvPicPr>
      <xdr:blipFill>
        <a:blip xmlns:r="http://schemas.openxmlformats.org/officeDocument/2006/relationships" r:embed="rId1"/>
        <a:stretch>
          <a:fillRect/>
        </a:stretch>
      </xdr:blipFill>
      <xdr:spPr>
        <a:xfrm>
          <a:off x="236742" y="5829300"/>
          <a:ext cx="8285468" cy="6420784"/>
        </a:xfrm>
        <a:prstGeom prst="rect">
          <a:avLst/>
        </a:prstGeom>
      </xdr:spPr>
    </xdr:pic>
    <xdr:clientData/>
  </xdr:twoCellAnchor>
  <xdr:twoCellAnchor>
    <xdr:from>
      <xdr:col>0</xdr:col>
      <xdr:colOff>323850</xdr:colOff>
      <xdr:row>37</xdr:row>
      <xdr:rowOff>9526</xdr:rowOff>
    </xdr:from>
    <xdr:to>
      <xdr:col>2</xdr:col>
      <xdr:colOff>161925</xdr:colOff>
      <xdr:row>38</xdr:row>
      <xdr:rowOff>76200</xdr:rowOff>
    </xdr:to>
    <xdr:sp macro="" textlink="">
      <xdr:nvSpPr>
        <xdr:cNvPr id="6" name="TextBox 5"/>
        <xdr:cNvSpPr txBox="1"/>
      </xdr:nvSpPr>
      <xdr:spPr>
        <a:xfrm>
          <a:off x="323850" y="7058026"/>
          <a:ext cx="1057275" cy="257174"/>
        </a:xfrm>
        <a:prstGeom prst="rect">
          <a:avLst/>
        </a:prstGeom>
        <a:solidFill>
          <a:srgbClr val="FF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t>A1</a:t>
          </a:r>
        </a:p>
      </xdr:txBody>
    </xdr:sp>
    <xdr:clientData/>
  </xdr:twoCellAnchor>
  <xdr:twoCellAnchor>
    <xdr:from>
      <xdr:col>2</xdr:col>
      <xdr:colOff>142875</xdr:colOff>
      <xdr:row>41</xdr:row>
      <xdr:rowOff>152400</xdr:rowOff>
    </xdr:from>
    <xdr:to>
      <xdr:col>5</xdr:col>
      <xdr:colOff>323850</xdr:colOff>
      <xdr:row>44</xdr:row>
      <xdr:rowOff>95250</xdr:rowOff>
    </xdr:to>
    <xdr:sp macro="" textlink="">
      <xdr:nvSpPr>
        <xdr:cNvPr id="7" name="TextBox 6"/>
        <xdr:cNvSpPr txBox="1"/>
      </xdr:nvSpPr>
      <xdr:spPr>
        <a:xfrm>
          <a:off x="1362075" y="7962900"/>
          <a:ext cx="2009775" cy="514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2400"/>
            <a:t>Cell name</a:t>
          </a:r>
        </a:p>
      </xdr:txBody>
    </xdr:sp>
    <xdr:clientData/>
  </xdr:twoCellAnchor>
  <xdr:twoCellAnchor editAs="oneCell">
    <xdr:from>
      <xdr:col>0</xdr:col>
      <xdr:colOff>295275</xdr:colOff>
      <xdr:row>66</xdr:row>
      <xdr:rowOff>173357</xdr:rowOff>
    </xdr:from>
    <xdr:to>
      <xdr:col>14</xdr:col>
      <xdr:colOff>57150</xdr:colOff>
      <xdr:row>97</xdr:row>
      <xdr:rowOff>115232</xdr:rowOff>
    </xdr:to>
    <xdr:pic>
      <xdr:nvPicPr>
        <xdr:cNvPr id="8" name="Picture 7" descr="Capture 1 NAMRATA.PNG"/>
        <xdr:cNvPicPr>
          <a:picLocks noChangeAspect="1"/>
        </xdr:cNvPicPr>
      </xdr:nvPicPr>
      <xdr:blipFill>
        <a:blip xmlns:r="http://schemas.openxmlformats.org/officeDocument/2006/relationships" r:embed="rId1"/>
        <a:stretch>
          <a:fillRect/>
        </a:stretch>
      </xdr:blipFill>
      <xdr:spPr>
        <a:xfrm>
          <a:off x="295275" y="12746357"/>
          <a:ext cx="8296275" cy="5847375"/>
        </a:xfrm>
        <a:prstGeom prst="rect">
          <a:avLst/>
        </a:prstGeom>
      </xdr:spPr>
    </xdr:pic>
    <xdr:clientData/>
  </xdr:twoCellAnchor>
  <xdr:twoCellAnchor>
    <xdr:from>
      <xdr:col>3</xdr:col>
      <xdr:colOff>371475</xdr:colOff>
      <xdr:row>72</xdr:row>
      <xdr:rowOff>104774</xdr:rowOff>
    </xdr:from>
    <xdr:to>
      <xdr:col>14</xdr:col>
      <xdr:colOff>38099</xdr:colOff>
      <xdr:row>73</xdr:row>
      <xdr:rowOff>161925</xdr:rowOff>
    </xdr:to>
    <xdr:sp macro="" textlink="">
      <xdr:nvSpPr>
        <xdr:cNvPr id="9" name="TextBox 8"/>
        <xdr:cNvSpPr txBox="1"/>
      </xdr:nvSpPr>
      <xdr:spPr>
        <a:xfrm>
          <a:off x="2200275" y="13820774"/>
          <a:ext cx="6372224" cy="247651"/>
        </a:xfrm>
        <a:prstGeom prst="rect">
          <a:avLst/>
        </a:prstGeom>
        <a:solidFill>
          <a:srgbClr val="FF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endParaRPr lang="en-US" sz="1100"/>
        </a:p>
      </xdr:txBody>
    </xdr:sp>
    <xdr:clientData/>
  </xdr:twoCellAnchor>
  <xdr:twoCellAnchor>
    <xdr:from>
      <xdr:col>5</xdr:col>
      <xdr:colOff>38100</xdr:colOff>
      <xdr:row>77</xdr:row>
      <xdr:rowOff>95250</xdr:rowOff>
    </xdr:from>
    <xdr:to>
      <xdr:col>9</xdr:col>
      <xdr:colOff>133350</xdr:colOff>
      <xdr:row>80</xdr:row>
      <xdr:rowOff>0</xdr:rowOff>
    </xdr:to>
    <xdr:sp macro="" textlink="">
      <xdr:nvSpPr>
        <xdr:cNvPr id="10" name="TextBox 9"/>
        <xdr:cNvSpPr txBox="1"/>
      </xdr:nvSpPr>
      <xdr:spPr>
        <a:xfrm>
          <a:off x="3086100" y="14763750"/>
          <a:ext cx="2533650" cy="476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2400"/>
            <a:t>Formula bar</a:t>
          </a:r>
        </a:p>
      </xdr:txBody>
    </xdr:sp>
    <xdr:clientData/>
  </xdr:twoCellAnchor>
  <xdr:twoCellAnchor editAs="oneCell">
    <xdr:from>
      <xdr:col>0</xdr:col>
      <xdr:colOff>0</xdr:colOff>
      <xdr:row>0</xdr:row>
      <xdr:rowOff>0</xdr:rowOff>
    </xdr:from>
    <xdr:to>
      <xdr:col>15</xdr:col>
      <xdr:colOff>344225</xdr:colOff>
      <xdr:row>35</xdr:row>
      <xdr:rowOff>19984</xdr:rowOff>
    </xdr:to>
    <xdr:pic>
      <xdr:nvPicPr>
        <xdr:cNvPr id="11" name="Picture 10" descr="Capture 1 NAMRATA.PNG"/>
        <xdr:cNvPicPr>
          <a:picLocks noChangeAspect="1"/>
        </xdr:cNvPicPr>
      </xdr:nvPicPr>
      <xdr:blipFill>
        <a:blip xmlns:r="http://schemas.openxmlformats.org/officeDocument/2006/relationships" r:embed="rId1"/>
        <a:stretch>
          <a:fillRect/>
        </a:stretch>
      </xdr:blipFill>
      <xdr:spPr>
        <a:xfrm>
          <a:off x="0" y="0"/>
          <a:ext cx="9488225" cy="6687484"/>
        </a:xfrm>
        <a:prstGeom prst="rect">
          <a:avLst/>
        </a:prstGeom>
      </xdr:spPr>
    </xdr:pic>
    <xdr:clientData/>
  </xdr:twoCellAnchor>
  <xdr:twoCellAnchor editAs="oneCell">
    <xdr:from>
      <xdr:col>0</xdr:col>
      <xdr:colOff>314325</xdr:colOff>
      <xdr:row>98</xdr:row>
      <xdr:rowOff>114774</xdr:rowOff>
    </xdr:from>
    <xdr:to>
      <xdr:col>14</xdr:col>
      <xdr:colOff>28575</xdr:colOff>
      <xdr:row>128</xdr:row>
      <xdr:rowOff>39033</xdr:rowOff>
    </xdr:to>
    <xdr:pic>
      <xdr:nvPicPr>
        <xdr:cNvPr id="12" name="Picture 11" descr="Capture 1 NAMRATA.PNG"/>
        <xdr:cNvPicPr>
          <a:picLocks noChangeAspect="1"/>
        </xdr:cNvPicPr>
      </xdr:nvPicPr>
      <xdr:blipFill>
        <a:blip xmlns:r="http://schemas.openxmlformats.org/officeDocument/2006/relationships" r:embed="rId1"/>
        <a:stretch>
          <a:fillRect/>
        </a:stretch>
      </xdr:blipFill>
      <xdr:spPr>
        <a:xfrm>
          <a:off x="314325" y="18783774"/>
          <a:ext cx="8248650" cy="5639259"/>
        </a:xfrm>
        <a:prstGeom prst="rect">
          <a:avLst/>
        </a:prstGeom>
      </xdr:spPr>
    </xdr:pic>
    <xdr:clientData/>
  </xdr:twoCellAnchor>
  <xdr:twoCellAnchor>
    <xdr:from>
      <xdr:col>0</xdr:col>
      <xdr:colOff>276226</xdr:colOff>
      <xdr:row>99</xdr:row>
      <xdr:rowOff>123826</xdr:rowOff>
    </xdr:from>
    <xdr:to>
      <xdr:col>0</xdr:col>
      <xdr:colOff>323851</xdr:colOff>
      <xdr:row>99</xdr:row>
      <xdr:rowOff>152401</xdr:rowOff>
    </xdr:to>
    <xdr:cxnSp macro="">
      <xdr:nvCxnSpPr>
        <xdr:cNvPr id="14" name="Straight Connector 13"/>
        <xdr:cNvCxnSpPr/>
      </xdr:nvCxnSpPr>
      <xdr:spPr>
        <a:xfrm rot="10800000">
          <a:off x="276226" y="18983326"/>
          <a:ext cx="47625" cy="285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400050</xdr:colOff>
      <xdr:row>108</xdr:row>
      <xdr:rowOff>180975</xdr:rowOff>
    </xdr:from>
    <xdr:to>
      <xdr:col>6</xdr:col>
      <xdr:colOff>561975</xdr:colOff>
      <xdr:row>112</xdr:row>
      <xdr:rowOff>123825</xdr:rowOff>
    </xdr:to>
    <xdr:sp macro="" textlink="">
      <xdr:nvSpPr>
        <xdr:cNvPr id="17" name="TextBox 16"/>
        <xdr:cNvSpPr txBox="1"/>
      </xdr:nvSpPr>
      <xdr:spPr>
        <a:xfrm>
          <a:off x="2838450" y="20754975"/>
          <a:ext cx="1381125" cy="704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2400"/>
            <a:t>Ribbon</a:t>
          </a:r>
        </a:p>
      </xdr:txBody>
    </xdr:sp>
    <xdr:clientData/>
  </xdr:twoCellAnchor>
  <xdr:twoCellAnchor>
    <xdr:from>
      <xdr:col>0</xdr:col>
      <xdr:colOff>314325</xdr:colOff>
      <xdr:row>99</xdr:row>
      <xdr:rowOff>114300</xdr:rowOff>
    </xdr:from>
    <xdr:to>
      <xdr:col>14</xdr:col>
      <xdr:colOff>57150</xdr:colOff>
      <xdr:row>99</xdr:row>
      <xdr:rowOff>152400</xdr:rowOff>
    </xdr:to>
    <xdr:cxnSp macro="">
      <xdr:nvCxnSpPr>
        <xdr:cNvPr id="21" name="Straight Connector 20"/>
        <xdr:cNvCxnSpPr/>
      </xdr:nvCxnSpPr>
      <xdr:spPr>
        <a:xfrm flipV="1">
          <a:off x="314325" y="18973800"/>
          <a:ext cx="8277225" cy="38100"/>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xdr:from>
      <xdr:col>0</xdr:col>
      <xdr:colOff>314325</xdr:colOff>
      <xdr:row>99</xdr:row>
      <xdr:rowOff>161925</xdr:rowOff>
    </xdr:from>
    <xdr:to>
      <xdr:col>0</xdr:col>
      <xdr:colOff>333375</xdr:colOff>
      <xdr:row>104</xdr:row>
      <xdr:rowOff>104775</xdr:rowOff>
    </xdr:to>
    <xdr:cxnSp macro="">
      <xdr:nvCxnSpPr>
        <xdr:cNvPr id="23" name="Straight Connector 22"/>
        <xdr:cNvCxnSpPr/>
      </xdr:nvCxnSpPr>
      <xdr:spPr>
        <a:xfrm rot="16200000" flipH="1">
          <a:off x="-123825" y="19459575"/>
          <a:ext cx="895350" cy="19050"/>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xdr:from>
      <xdr:col>0</xdr:col>
      <xdr:colOff>333375</xdr:colOff>
      <xdr:row>104</xdr:row>
      <xdr:rowOff>85725</xdr:rowOff>
    </xdr:from>
    <xdr:to>
      <xdr:col>14</xdr:col>
      <xdr:colOff>85725</xdr:colOff>
      <xdr:row>104</xdr:row>
      <xdr:rowOff>95250</xdr:rowOff>
    </xdr:to>
    <xdr:cxnSp macro="">
      <xdr:nvCxnSpPr>
        <xdr:cNvPr id="25" name="Straight Connector 24"/>
        <xdr:cNvCxnSpPr/>
      </xdr:nvCxnSpPr>
      <xdr:spPr>
        <a:xfrm flipV="1">
          <a:off x="333375" y="19897725"/>
          <a:ext cx="8286750" cy="9525"/>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xdr:from>
      <xdr:col>14</xdr:col>
      <xdr:colOff>19051</xdr:colOff>
      <xdr:row>99</xdr:row>
      <xdr:rowOff>114300</xdr:rowOff>
    </xdr:from>
    <xdr:to>
      <xdr:col>14</xdr:col>
      <xdr:colOff>28576</xdr:colOff>
      <xdr:row>104</xdr:row>
      <xdr:rowOff>47625</xdr:rowOff>
    </xdr:to>
    <xdr:cxnSp macro="">
      <xdr:nvCxnSpPr>
        <xdr:cNvPr id="27" name="Straight Connector 26"/>
        <xdr:cNvCxnSpPr/>
      </xdr:nvCxnSpPr>
      <xdr:spPr>
        <a:xfrm rot="5400000">
          <a:off x="8115301" y="19411950"/>
          <a:ext cx="885825" cy="9525"/>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10</xdr:col>
      <xdr:colOff>180975</xdr:colOff>
      <xdr:row>3</xdr:row>
      <xdr:rowOff>28575</xdr:rowOff>
    </xdr:from>
    <xdr:to>
      <xdr:col>17</xdr:col>
      <xdr:colOff>485775</xdr:colOff>
      <xdr:row>17</xdr:row>
      <xdr:rowOff>142875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7</xdr:col>
      <xdr:colOff>28575</xdr:colOff>
      <xdr:row>2</xdr:row>
      <xdr:rowOff>38101</xdr:rowOff>
    </xdr:from>
    <xdr:to>
      <xdr:col>9</xdr:col>
      <xdr:colOff>590550</xdr:colOff>
      <xdr:row>9</xdr:row>
      <xdr:rowOff>143669</xdr:rowOff>
    </xdr:to>
    <xdr:pic>
      <xdr:nvPicPr>
        <xdr:cNvPr id="2" name="Picture 1" descr="loan.jpg"/>
        <xdr:cNvPicPr>
          <a:picLocks noChangeAspect="1"/>
        </xdr:cNvPicPr>
      </xdr:nvPicPr>
      <xdr:blipFill>
        <a:blip xmlns:r="http://schemas.openxmlformats.org/officeDocument/2006/relationships" r:embed="rId1" cstate="print"/>
        <a:stretch>
          <a:fillRect/>
        </a:stretch>
      </xdr:blipFill>
      <xdr:spPr>
        <a:xfrm>
          <a:off x="4295775" y="419101"/>
          <a:ext cx="1781175" cy="1439068"/>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3</xdr:row>
      <xdr:rowOff>19050</xdr:rowOff>
    </xdr:from>
    <xdr:to>
      <xdr:col>4</xdr:col>
      <xdr:colOff>9525</xdr:colOff>
      <xdr:row>12</xdr:row>
      <xdr:rowOff>19050</xdr:rowOff>
    </xdr:to>
    <xdr:pic>
      <xdr:nvPicPr>
        <xdr:cNvPr id="2" name="Picture 1" descr="STUDENT.jpg"/>
        <xdr:cNvPicPr>
          <a:picLocks noChangeAspect="1"/>
        </xdr:cNvPicPr>
      </xdr:nvPicPr>
      <xdr:blipFill>
        <a:blip xmlns:r="http://schemas.openxmlformats.org/officeDocument/2006/relationships" r:embed="rId1"/>
        <a:stretch>
          <a:fillRect/>
        </a:stretch>
      </xdr:blipFill>
      <xdr:spPr>
        <a:xfrm>
          <a:off x="0" y="590550"/>
          <a:ext cx="2447925" cy="1714500"/>
        </a:xfrm>
        <a:prstGeom prst="rect">
          <a:avLst/>
        </a:prstGeom>
      </xdr:spPr>
    </xdr:pic>
    <xdr:clientData/>
  </xdr:twoCellAnchor>
  <xdr:twoCellAnchor editAs="oneCell">
    <xdr:from>
      <xdr:col>5</xdr:col>
      <xdr:colOff>38100</xdr:colOff>
      <xdr:row>2</xdr:row>
      <xdr:rowOff>161925</xdr:rowOff>
    </xdr:from>
    <xdr:to>
      <xdr:col>9</xdr:col>
      <xdr:colOff>47626</xdr:colOff>
      <xdr:row>11</xdr:row>
      <xdr:rowOff>180975</xdr:rowOff>
    </xdr:to>
    <xdr:pic>
      <xdr:nvPicPr>
        <xdr:cNvPr id="3" name="Picture 2" descr="MONEY.jpg"/>
        <xdr:cNvPicPr>
          <a:picLocks noChangeAspect="1"/>
        </xdr:cNvPicPr>
      </xdr:nvPicPr>
      <xdr:blipFill>
        <a:blip xmlns:r="http://schemas.openxmlformats.org/officeDocument/2006/relationships" r:embed="rId2"/>
        <a:stretch>
          <a:fillRect/>
        </a:stretch>
      </xdr:blipFill>
      <xdr:spPr>
        <a:xfrm>
          <a:off x="3086100" y="542925"/>
          <a:ext cx="2447926" cy="173355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504825</xdr:colOff>
      <xdr:row>0</xdr:row>
      <xdr:rowOff>161925</xdr:rowOff>
    </xdr:from>
    <xdr:to>
      <xdr:col>2</xdr:col>
      <xdr:colOff>323850</xdr:colOff>
      <xdr:row>5</xdr:row>
      <xdr:rowOff>19050</xdr:rowOff>
    </xdr:to>
    <xdr:pic>
      <xdr:nvPicPr>
        <xdr:cNvPr id="2" name="Picture 1" descr="STUDENT.jpg"/>
        <xdr:cNvPicPr>
          <a:picLocks noChangeAspect="1"/>
        </xdr:cNvPicPr>
      </xdr:nvPicPr>
      <xdr:blipFill>
        <a:blip xmlns:r="http://schemas.openxmlformats.org/officeDocument/2006/relationships" r:embed="rId1"/>
        <a:stretch>
          <a:fillRect/>
        </a:stretch>
      </xdr:blipFill>
      <xdr:spPr>
        <a:xfrm>
          <a:off x="504825" y="161925"/>
          <a:ext cx="1276350" cy="8096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3" Type="http://schemas.openxmlformats.org/officeDocument/2006/relationships/hyperlink" Target="mailto:another@gmail.com" TargetMode="External"/><Relationship Id="rId2" Type="http://schemas.openxmlformats.org/officeDocument/2006/relationships/hyperlink" Target="mailto:eg@gmail.com" TargetMode="External"/><Relationship Id="rId1" Type="http://schemas.openxmlformats.org/officeDocument/2006/relationships/hyperlink" Target="mailto:eg@gmail.com" TargetMode="External"/><Relationship Id="rId6" Type="http://schemas.openxmlformats.org/officeDocument/2006/relationships/hyperlink" Target="mailto:ras123@gmail.com" TargetMode="External"/><Relationship Id="rId5" Type="http://schemas.openxmlformats.org/officeDocument/2006/relationships/hyperlink" Target="mailto:kobe@gmail.com" TargetMode="External"/><Relationship Id="rId4" Type="http://schemas.openxmlformats.org/officeDocument/2006/relationships/hyperlink" Target="mailto:excel@gmail.com" TargetMode="Externa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19.xml.rels><?xml version="1.0" encoding="UTF-8" standalone="yes"?>
<Relationships xmlns="http://schemas.openxmlformats.org/package/2006/relationships"><Relationship Id="rId3" Type="http://schemas.openxmlformats.org/officeDocument/2006/relationships/hyperlink" Target="mailto:laxmi@gmail.com" TargetMode="External"/><Relationship Id="rId2" Type="http://schemas.openxmlformats.org/officeDocument/2006/relationships/hyperlink" Target="mailto:rasna@gmail.com" TargetMode="External"/><Relationship Id="rId1" Type="http://schemas.openxmlformats.org/officeDocument/2006/relationships/hyperlink" Target="mailto:wilburlepcha@gmaol.com" TargetMode="External"/><Relationship Id="rId5" Type="http://schemas.openxmlformats.org/officeDocument/2006/relationships/printerSettings" Target="../printerSettings/printerSettings4.bin"/><Relationship Id="rId4" Type="http://schemas.openxmlformats.org/officeDocument/2006/relationships/hyperlink" Target="mailto:tulasha@gmail.com" TargetMode="Externa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dimension ref="A1:M34"/>
  <sheetViews>
    <sheetView workbookViewId="0">
      <selection activeCell="J35" sqref="J35"/>
    </sheetView>
  </sheetViews>
  <sheetFormatPr defaultRowHeight="15"/>
  <sheetData>
    <row r="1" spans="1:13">
      <c r="A1" s="51" t="s">
        <v>0</v>
      </c>
      <c r="B1" s="46"/>
      <c r="C1" s="46"/>
      <c r="D1" s="46"/>
      <c r="E1" s="46"/>
      <c r="F1" s="46"/>
      <c r="G1" s="46"/>
      <c r="H1" s="46"/>
      <c r="I1" s="46"/>
      <c r="J1" s="46"/>
      <c r="K1" s="46"/>
      <c r="L1" s="46"/>
      <c r="M1" s="46"/>
    </row>
    <row r="2" spans="1:13">
      <c r="A2" s="46"/>
      <c r="B2" s="46"/>
      <c r="C2" s="46"/>
      <c r="D2" s="46"/>
      <c r="E2" s="46"/>
      <c r="F2" s="46"/>
      <c r="G2" s="46"/>
      <c r="H2" s="46"/>
      <c r="I2" s="46"/>
      <c r="J2" s="46"/>
      <c r="K2" s="46"/>
      <c r="L2" s="46"/>
      <c r="M2" s="46"/>
    </row>
    <row r="3" spans="1:13">
      <c r="A3" s="46"/>
      <c r="B3" s="46"/>
      <c r="C3" s="46"/>
      <c r="D3" s="46"/>
      <c r="E3" s="46"/>
      <c r="F3" s="46"/>
      <c r="G3" s="46"/>
      <c r="H3" s="46"/>
      <c r="I3" s="46"/>
      <c r="J3" s="46"/>
      <c r="K3" s="46"/>
      <c r="L3" s="46"/>
      <c r="M3" s="46"/>
    </row>
    <row r="4" spans="1:13">
      <c r="A4" s="46"/>
      <c r="B4" s="46"/>
      <c r="C4" s="46"/>
      <c r="D4" s="46"/>
      <c r="E4" s="46"/>
      <c r="F4" s="46"/>
      <c r="G4" s="46"/>
      <c r="H4" s="46"/>
      <c r="I4" s="46"/>
      <c r="J4" s="46"/>
      <c r="K4" s="46"/>
      <c r="L4" s="46"/>
      <c r="M4" s="46"/>
    </row>
    <row r="5" spans="1:13">
      <c r="A5" s="46"/>
      <c r="B5" s="46"/>
      <c r="C5" s="46"/>
      <c r="D5" s="46"/>
      <c r="E5" s="46"/>
      <c r="F5" s="46"/>
      <c r="G5" s="46"/>
      <c r="H5" s="46"/>
      <c r="I5" s="46"/>
      <c r="J5" s="46"/>
      <c r="K5" s="46"/>
      <c r="L5" s="46"/>
      <c r="M5" s="46"/>
    </row>
    <row r="8" spans="1:13">
      <c r="C8" s="51" t="s">
        <v>2</v>
      </c>
      <c r="D8" s="51"/>
      <c r="H8" s="51" t="s">
        <v>1</v>
      </c>
      <c r="I8" s="46"/>
      <c r="J8" s="46"/>
      <c r="K8" s="46"/>
      <c r="L8" s="46"/>
      <c r="M8" s="46"/>
    </row>
    <row r="9" spans="1:13">
      <c r="C9" s="51"/>
      <c r="D9" s="51"/>
      <c r="H9" s="46"/>
      <c r="I9" s="46"/>
      <c r="J9" s="46"/>
      <c r="K9" s="46"/>
      <c r="L9" s="46"/>
      <c r="M9" s="46"/>
    </row>
    <row r="10" spans="1:13">
      <c r="C10" s="51"/>
      <c r="D10" s="51"/>
      <c r="H10" s="46"/>
      <c r="I10" s="46"/>
      <c r="J10" s="46"/>
      <c r="K10" s="46"/>
      <c r="L10" s="46"/>
      <c r="M10" s="46"/>
    </row>
    <row r="13" spans="1:13">
      <c r="D13" s="46" t="s">
        <v>4</v>
      </c>
      <c r="E13" s="46"/>
      <c r="F13" s="46"/>
      <c r="G13" s="46"/>
      <c r="H13" s="49" t="s">
        <v>3</v>
      </c>
      <c r="I13" s="50"/>
      <c r="J13" s="50"/>
      <c r="K13" s="50"/>
      <c r="L13" s="50"/>
      <c r="M13" s="50"/>
    </row>
    <row r="14" spans="1:13">
      <c r="H14" s="50"/>
      <c r="I14" s="50"/>
      <c r="J14" s="50"/>
      <c r="K14" s="50"/>
      <c r="L14" s="50"/>
      <c r="M14" s="50"/>
    </row>
    <row r="15" spans="1:13">
      <c r="H15" s="50"/>
      <c r="I15" s="50"/>
      <c r="J15" s="50"/>
      <c r="K15" s="50"/>
      <c r="L15" s="50"/>
      <c r="M15" s="50"/>
    </row>
    <row r="16" spans="1:13">
      <c r="H16" s="50"/>
      <c r="I16" s="50"/>
      <c r="J16" s="50"/>
      <c r="K16" s="50"/>
      <c r="L16" s="50"/>
      <c r="M16" s="50"/>
    </row>
    <row r="17" spans="4:13">
      <c r="H17" s="50"/>
      <c r="I17" s="50"/>
      <c r="J17" s="50"/>
      <c r="K17" s="50"/>
      <c r="L17" s="50"/>
      <c r="M17" s="50"/>
    </row>
    <row r="18" spans="4:13">
      <c r="H18" s="50"/>
      <c r="I18" s="50"/>
      <c r="J18" s="50"/>
      <c r="K18" s="50"/>
      <c r="L18" s="50"/>
      <c r="M18" s="50"/>
    </row>
    <row r="20" spans="4:13">
      <c r="D20" s="46" t="s">
        <v>5</v>
      </c>
      <c r="E20" s="46"/>
      <c r="F20" s="46"/>
      <c r="G20" s="46"/>
      <c r="H20" s="47" t="s">
        <v>6</v>
      </c>
      <c r="I20" s="48"/>
      <c r="J20" s="48"/>
      <c r="K20" s="48"/>
      <c r="L20" s="48"/>
      <c r="M20" s="48"/>
    </row>
    <row r="21" spans="4:13">
      <c r="H21" s="48"/>
      <c r="I21" s="48"/>
      <c r="J21" s="48"/>
      <c r="K21" s="48"/>
      <c r="L21" s="48"/>
      <c r="M21" s="48"/>
    </row>
    <row r="22" spans="4:13">
      <c r="H22" s="48"/>
      <c r="I22" s="48"/>
      <c r="J22" s="48"/>
      <c r="K22" s="48"/>
      <c r="L22" s="48"/>
      <c r="M22" s="48"/>
    </row>
    <row r="23" spans="4:13">
      <c r="H23" s="48"/>
      <c r="I23" s="48"/>
      <c r="J23" s="48"/>
      <c r="K23" s="48"/>
      <c r="L23" s="48"/>
      <c r="M23" s="48"/>
    </row>
    <row r="24" spans="4:13">
      <c r="H24" s="48"/>
      <c r="I24" s="48"/>
      <c r="J24" s="48"/>
      <c r="K24" s="48"/>
      <c r="L24" s="48"/>
      <c r="M24" s="48"/>
    </row>
    <row r="25" spans="4:13">
      <c r="H25" s="48"/>
      <c r="I25" s="48"/>
      <c r="J25" s="48"/>
      <c r="K25" s="48"/>
      <c r="L25" s="48"/>
      <c r="M25" s="48"/>
    </row>
    <row r="26" spans="4:13">
      <c r="H26" s="48"/>
      <c r="I26" s="48"/>
      <c r="J26" s="48"/>
      <c r="K26" s="48"/>
      <c r="L26" s="48"/>
      <c r="M26" s="48"/>
    </row>
    <row r="28" spans="4:13">
      <c r="D28" s="46" t="s">
        <v>7</v>
      </c>
      <c r="E28" s="46"/>
      <c r="F28" s="46"/>
      <c r="G28" s="46"/>
      <c r="H28" s="49" t="s">
        <v>8</v>
      </c>
      <c r="I28" s="50"/>
      <c r="J28" s="50"/>
      <c r="K28" s="50"/>
      <c r="L28" s="50"/>
      <c r="M28" s="50"/>
    </row>
    <row r="29" spans="4:13">
      <c r="H29" s="50"/>
      <c r="I29" s="50"/>
      <c r="J29" s="50"/>
      <c r="K29" s="50"/>
      <c r="L29" s="50"/>
      <c r="M29" s="50"/>
    </row>
    <row r="30" spans="4:13">
      <c r="H30" s="50"/>
      <c r="I30" s="50"/>
      <c r="J30" s="50"/>
      <c r="K30" s="50"/>
      <c r="L30" s="50"/>
      <c r="M30" s="50"/>
    </row>
    <row r="31" spans="4:13">
      <c r="H31" s="50"/>
      <c r="I31" s="50"/>
      <c r="J31" s="50"/>
      <c r="K31" s="50"/>
      <c r="L31" s="50"/>
      <c r="M31" s="50"/>
    </row>
    <row r="32" spans="4:13">
      <c r="H32" s="50"/>
      <c r="I32" s="50"/>
      <c r="J32" s="50"/>
      <c r="K32" s="50"/>
      <c r="L32" s="50"/>
      <c r="M32" s="50"/>
    </row>
    <row r="33" spans="8:13">
      <c r="H33" s="50"/>
      <c r="I33" s="50"/>
      <c r="J33" s="50"/>
      <c r="K33" s="50"/>
      <c r="L33" s="50"/>
      <c r="M33" s="50"/>
    </row>
    <row r="34" spans="8:13">
      <c r="H34" s="50"/>
      <c r="I34" s="50"/>
      <c r="J34" s="50"/>
      <c r="K34" s="50"/>
      <c r="L34" s="50"/>
      <c r="M34" s="50"/>
    </row>
  </sheetData>
  <mergeCells count="9">
    <mergeCell ref="D20:G20"/>
    <mergeCell ref="H20:M26"/>
    <mergeCell ref="D28:G28"/>
    <mergeCell ref="H28:M34"/>
    <mergeCell ref="A1:M5"/>
    <mergeCell ref="H8:M10"/>
    <mergeCell ref="C8:D10"/>
    <mergeCell ref="H13:M18"/>
    <mergeCell ref="D13:G13"/>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B4:O105"/>
  <sheetViews>
    <sheetView topLeftCell="A99" workbookViewId="0">
      <selection activeCell="O107" sqref="O107"/>
    </sheetView>
  </sheetViews>
  <sheetFormatPr defaultRowHeight="15"/>
  <sheetData>
    <row r="4" spans="2:14">
      <c r="B4" s="52"/>
      <c r="C4" s="52"/>
      <c r="D4" s="52"/>
      <c r="E4" s="52"/>
      <c r="F4" s="52"/>
      <c r="G4" s="52"/>
      <c r="H4" s="52"/>
      <c r="I4" s="52"/>
      <c r="J4" s="52"/>
      <c r="K4" s="52"/>
      <c r="L4" s="52"/>
      <c r="M4" s="52"/>
      <c r="N4" s="52"/>
    </row>
    <row r="5" spans="2:14">
      <c r="B5" s="52"/>
      <c r="C5" s="52"/>
      <c r="D5" s="52"/>
      <c r="E5" s="52"/>
      <c r="F5" s="52"/>
      <c r="G5" s="52"/>
      <c r="H5" s="52"/>
      <c r="I5" s="52"/>
      <c r="J5" s="52"/>
      <c r="K5" s="52"/>
      <c r="L5" s="52"/>
      <c r="M5" s="52"/>
      <c r="N5" s="52"/>
    </row>
    <row r="6" spans="2:14">
      <c r="B6" s="52"/>
      <c r="C6" s="52"/>
      <c r="D6" s="52"/>
      <c r="E6" s="52"/>
      <c r="F6" s="52"/>
      <c r="G6" s="52"/>
      <c r="H6" s="52"/>
      <c r="I6" s="52"/>
      <c r="J6" s="52"/>
      <c r="K6" s="52"/>
      <c r="L6" s="52"/>
      <c r="M6" s="52"/>
      <c r="N6" s="52"/>
    </row>
    <row r="7" spans="2:14">
      <c r="B7" s="52"/>
      <c r="C7" s="52"/>
      <c r="D7" s="52"/>
      <c r="E7" s="52"/>
      <c r="F7" s="52"/>
      <c r="G7" s="52"/>
      <c r="H7" s="52"/>
      <c r="I7" s="52"/>
      <c r="J7" s="52"/>
      <c r="K7" s="52"/>
      <c r="L7" s="52"/>
      <c r="M7" s="52"/>
      <c r="N7" s="52"/>
    </row>
    <row r="8" spans="2:14">
      <c r="B8" s="52"/>
      <c r="C8" s="52"/>
      <c r="D8" s="52"/>
      <c r="E8" s="52"/>
      <c r="F8" s="52"/>
      <c r="G8" s="52"/>
      <c r="H8" s="52"/>
      <c r="I8" s="52"/>
      <c r="J8" s="52"/>
      <c r="K8" s="52"/>
      <c r="L8" s="52"/>
      <c r="M8" s="52"/>
      <c r="N8" s="52"/>
    </row>
    <row r="9" spans="2:14">
      <c r="B9" s="52"/>
      <c r="C9" s="52"/>
      <c r="D9" s="52"/>
      <c r="E9" s="52"/>
      <c r="F9" s="52"/>
      <c r="G9" s="52"/>
      <c r="H9" s="52"/>
      <c r="I9" s="52"/>
      <c r="J9" s="52"/>
      <c r="K9" s="52"/>
      <c r="L9" s="52"/>
      <c r="M9" s="52"/>
      <c r="N9" s="52"/>
    </row>
    <row r="10" spans="2:14">
      <c r="B10" s="52"/>
      <c r="C10" s="52"/>
      <c r="D10" s="52"/>
      <c r="E10" s="52"/>
      <c r="F10" s="52"/>
      <c r="G10" s="52"/>
      <c r="H10" s="52"/>
      <c r="I10" s="52"/>
      <c r="J10" s="52"/>
      <c r="K10" s="52"/>
      <c r="L10" s="52"/>
      <c r="M10" s="52"/>
      <c r="N10" s="52"/>
    </row>
    <row r="11" spans="2:14">
      <c r="B11" s="52"/>
      <c r="C11" s="52"/>
      <c r="D11" s="52"/>
      <c r="E11" s="52"/>
      <c r="F11" s="52"/>
      <c r="G11" s="52"/>
      <c r="H11" s="52"/>
      <c r="I11" s="52"/>
      <c r="J11" s="52"/>
      <c r="K11" s="52"/>
      <c r="L11" s="52"/>
      <c r="M11" s="52"/>
      <c r="N11" s="52"/>
    </row>
    <row r="12" spans="2:14">
      <c r="B12" s="52"/>
      <c r="C12" s="52"/>
      <c r="D12" s="52"/>
      <c r="E12" s="52"/>
      <c r="F12" s="52"/>
      <c r="G12" s="52"/>
      <c r="H12" s="52"/>
      <c r="I12" s="52"/>
      <c r="J12" s="52"/>
      <c r="K12" s="52"/>
      <c r="L12" s="52"/>
      <c r="M12" s="52"/>
      <c r="N12" s="52"/>
    </row>
    <row r="13" spans="2:14">
      <c r="B13" s="52"/>
      <c r="C13" s="52"/>
      <c r="D13" s="52"/>
      <c r="E13" s="52"/>
      <c r="F13" s="52"/>
      <c r="G13" s="52"/>
      <c r="H13" s="52"/>
      <c r="I13" s="52"/>
      <c r="J13" s="52"/>
      <c r="K13" s="52"/>
      <c r="L13" s="52"/>
      <c r="M13" s="52"/>
      <c r="N13" s="52"/>
    </row>
    <row r="14" spans="2:14">
      <c r="B14" s="52"/>
      <c r="C14" s="52"/>
      <c r="D14" s="52"/>
      <c r="E14" s="52"/>
      <c r="F14" s="52"/>
      <c r="G14" s="52"/>
      <c r="H14" s="52"/>
      <c r="I14" s="52"/>
      <c r="J14" s="52"/>
      <c r="K14" s="52"/>
      <c r="L14" s="52"/>
      <c r="M14" s="52"/>
      <c r="N14" s="52"/>
    </row>
    <row r="15" spans="2:14">
      <c r="B15" s="52"/>
      <c r="C15" s="52"/>
      <c r="D15" s="52"/>
      <c r="E15" s="52"/>
      <c r="F15" s="52"/>
      <c r="G15" s="52"/>
      <c r="H15" s="52"/>
      <c r="I15" s="52"/>
      <c r="J15" s="52"/>
      <c r="K15" s="52"/>
      <c r="L15" s="52"/>
      <c r="M15" s="52"/>
      <c r="N15" s="52"/>
    </row>
    <row r="16" spans="2:14">
      <c r="B16" s="52"/>
      <c r="C16" s="52"/>
      <c r="D16" s="52"/>
      <c r="E16" s="52"/>
      <c r="F16" s="52"/>
      <c r="G16" s="52"/>
      <c r="H16" s="52"/>
      <c r="I16" s="52"/>
      <c r="J16" s="52"/>
      <c r="K16" s="52"/>
      <c r="L16" s="52"/>
      <c r="M16" s="52"/>
      <c r="N16" s="52"/>
    </row>
    <row r="17" spans="2:14">
      <c r="B17" s="52"/>
      <c r="C17" s="52"/>
      <c r="D17" s="52"/>
      <c r="E17" s="52"/>
      <c r="F17" s="52"/>
      <c r="G17" s="52"/>
      <c r="H17" s="52"/>
      <c r="I17" s="52"/>
      <c r="J17" s="52"/>
      <c r="K17" s="52"/>
      <c r="L17" s="52"/>
      <c r="M17" s="52"/>
      <c r="N17" s="52"/>
    </row>
    <row r="18" spans="2:14">
      <c r="B18" s="52"/>
      <c r="C18" s="52"/>
      <c r="D18" s="52"/>
      <c r="E18" s="52"/>
      <c r="F18" s="52"/>
      <c r="G18" s="52"/>
      <c r="H18" s="52"/>
      <c r="I18" s="52"/>
      <c r="J18" s="52"/>
      <c r="K18" s="52"/>
      <c r="L18" s="52"/>
      <c r="M18" s="52"/>
      <c r="N18" s="52"/>
    </row>
    <row r="19" spans="2:14">
      <c r="B19" s="52"/>
      <c r="C19" s="52"/>
      <c r="D19" s="52"/>
      <c r="E19" s="52"/>
      <c r="F19" s="52"/>
      <c r="G19" s="52"/>
      <c r="H19" s="52"/>
      <c r="I19" s="52"/>
      <c r="J19" s="52"/>
      <c r="K19" s="52"/>
      <c r="L19" s="52"/>
      <c r="M19" s="52"/>
      <c r="N19" s="52"/>
    </row>
    <row r="20" spans="2:14">
      <c r="B20" s="52"/>
      <c r="C20" s="52"/>
      <c r="D20" s="52"/>
      <c r="E20" s="52"/>
      <c r="F20" s="52"/>
      <c r="G20" s="52"/>
      <c r="H20" s="52"/>
      <c r="I20" s="52"/>
      <c r="J20" s="52"/>
      <c r="K20" s="52"/>
      <c r="L20" s="52"/>
      <c r="M20" s="52"/>
      <c r="N20" s="52"/>
    </row>
    <row r="21" spans="2:14">
      <c r="B21" s="52"/>
      <c r="C21" s="52"/>
      <c r="D21" s="52"/>
      <c r="E21" s="52"/>
      <c r="F21" s="52"/>
      <c r="G21" s="52"/>
      <c r="H21" s="52"/>
      <c r="I21" s="52"/>
      <c r="J21" s="52"/>
      <c r="K21" s="52"/>
      <c r="L21" s="52"/>
      <c r="M21" s="52"/>
      <c r="N21" s="52"/>
    </row>
    <row r="22" spans="2:14">
      <c r="B22" s="52"/>
      <c r="C22" s="52"/>
      <c r="D22" s="52"/>
      <c r="E22" s="52"/>
      <c r="F22" s="52"/>
      <c r="G22" s="52"/>
      <c r="H22" s="52"/>
      <c r="I22" s="52"/>
      <c r="J22" s="52"/>
      <c r="K22" s="52"/>
      <c r="L22" s="52"/>
      <c r="M22" s="52"/>
      <c r="N22" s="52"/>
    </row>
    <row r="23" spans="2:14">
      <c r="B23" s="52"/>
      <c r="C23" s="52"/>
      <c r="D23" s="52"/>
      <c r="E23" s="52"/>
      <c r="F23" s="52"/>
      <c r="G23" s="52"/>
      <c r="H23" s="52"/>
      <c r="I23" s="52"/>
      <c r="J23" s="52"/>
      <c r="K23" s="52"/>
      <c r="L23" s="52"/>
      <c r="M23" s="52"/>
      <c r="N23" s="52"/>
    </row>
    <row r="24" spans="2:14">
      <c r="B24" s="52"/>
      <c r="C24" s="52"/>
      <c r="D24" s="52"/>
      <c r="E24" s="52"/>
      <c r="F24" s="52"/>
      <c r="G24" s="52"/>
      <c r="H24" s="52"/>
      <c r="I24" s="52"/>
      <c r="J24" s="52"/>
      <c r="K24" s="52"/>
      <c r="L24" s="52"/>
      <c r="M24" s="52"/>
      <c r="N24" s="52"/>
    </row>
    <row r="105" spans="15:15">
      <c r="O105" s="1"/>
    </row>
  </sheetData>
  <mergeCells count="1">
    <mergeCell ref="B4:N24"/>
  </mergeCells>
  <pageMargins left="0.7" right="0.7" top="0.75" bottom="0.75" header="0.3" footer="0.3"/>
  <pageSetup orientation="portrait" horizontalDpi="300" verticalDpi="300" r:id="rId1"/>
  <drawing r:id="rId2"/>
</worksheet>
</file>

<file path=xl/worksheets/sheet3.xml><?xml version="1.0" encoding="utf-8"?>
<worksheet xmlns="http://schemas.openxmlformats.org/spreadsheetml/2006/main" xmlns:r="http://schemas.openxmlformats.org/officeDocument/2006/relationships">
  <dimension ref="A1:Q42"/>
  <sheetViews>
    <sheetView workbookViewId="0">
      <selection activeCell="J22" sqref="J22"/>
    </sheetView>
  </sheetViews>
  <sheetFormatPr defaultRowHeight="15"/>
  <cols>
    <col min="11" max="11" width="10" bestFit="1" customWidth="1"/>
    <col min="13" max="14" width="10.7109375" bestFit="1" customWidth="1"/>
  </cols>
  <sheetData>
    <row r="1" spans="1:17">
      <c r="A1" s="46" t="s">
        <v>9</v>
      </c>
      <c r="B1" s="46"/>
      <c r="C1" s="46"/>
      <c r="D1" s="46"/>
      <c r="E1" s="46"/>
      <c r="F1" s="46"/>
      <c r="G1" s="46"/>
      <c r="H1" s="46"/>
      <c r="I1" s="46"/>
    </row>
    <row r="3" spans="1:17">
      <c r="A3" s="53" t="s">
        <v>10</v>
      </c>
      <c r="B3" s="55" t="s">
        <v>11</v>
      </c>
      <c r="C3" s="56"/>
      <c r="D3" s="56"/>
      <c r="E3" s="56"/>
      <c r="F3" s="56"/>
      <c r="G3" s="56"/>
      <c r="H3" s="56"/>
      <c r="I3" s="56"/>
    </row>
    <row r="4" spans="1:17">
      <c r="A4" s="54"/>
      <c r="B4" s="56"/>
      <c r="C4" s="56"/>
      <c r="D4" s="56"/>
      <c r="E4" s="56"/>
      <c r="F4" s="56"/>
      <c r="G4" s="56"/>
      <c r="H4" s="56"/>
      <c r="I4" s="56"/>
    </row>
    <row r="5" spans="1:17">
      <c r="A5" s="54"/>
      <c r="B5" s="56"/>
      <c r="C5" s="56"/>
      <c r="D5" s="56"/>
      <c r="E5" s="56"/>
      <c r="F5" s="56"/>
      <c r="G5" s="56"/>
      <c r="H5" s="56"/>
      <c r="I5" s="56"/>
      <c r="K5">
        <v>123456789</v>
      </c>
      <c r="M5" s="52">
        <v>-123456789</v>
      </c>
      <c r="N5" s="52"/>
      <c r="O5" s="52" t="s">
        <v>33</v>
      </c>
      <c r="P5" s="52"/>
      <c r="Q5" s="52"/>
    </row>
    <row r="6" spans="1:17" ht="30" customHeight="1">
      <c r="A6" s="60" t="s">
        <v>12</v>
      </c>
      <c r="B6" s="4">
        <v>1</v>
      </c>
      <c r="C6" s="2">
        <v>6</v>
      </c>
      <c r="D6" s="3"/>
      <c r="E6" s="62" t="s">
        <v>13</v>
      </c>
      <c r="F6" s="62"/>
      <c r="G6" s="62"/>
      <c r="H6" s="62"/>
      <c r="I6" s="62"/>
      <c r="J6" s="2"/>
      <c r="K6" s="2"/>
      <c r="L6" s="2"/>
      <c r="M6" s="2"/>
      <c r="N6" s="2"/>
      <c r="O6" s="2"/>
      <c r="P6" s="2"/>
      <c r="Q6" s="2"/>
    </row>
    <row r="7" spans="1:17">
      <c r="A7" s="61"/>
      <c r="B7">
        <v>2</v>
      </c>
      <c r="C7">
        <v>7</v>
      </c>
      <c r="E7">
        <v>1</v>
      </c>
      <c r="F7">
        <v>2</v>
      </c>
      <c r="G7">
        <v>3</v>
      </c>
      <c r="H7">
        <v>4</v>
      </c>
      <c r="I7">
        <v>5</v>
      </c>
    </row>
    <row r="8" spans="1:17">
      <c r="A8" s="61"/>
      <c r="B8">
        <v>3</v>
      </c>
      <c r="C8">
        <v>8</v>
      </c>
      <c r="E8">
        <v>6</v>
      </c>
      <c r="F8">
        <v>7</v>
      </c>
      <c r="G8">
        <v>8</v>
      </c>
      <c r="H8">
        <v>9</v>
      </c>
      <c r="I8">
        <v>10</v>
      </c>
    </row>
    <row r="9" spans="1:17">
      <c r="A9" s="61"/>
      <c r="B9">
        <v>4</v>
      </c>
      <c r="C9">
        <v>9</v>
      </c>
    </row>
    <row r="10" spans="1:17">
      <c r="A10" s="61"/>
      <c r="B10">
        <v>5</v>
      </c>
      <c r="C10">
        <v>10</v>
      </c>
    </row>
    <row r="12" spans="1:17">
      <c r="H12">
        <f t="array" ref="H12:L13">TRANSPOSE(B6:C10)</f>
        <v>1</v>
      </c>
      <c r="I12">
        <v>2</v>
      </c>
      <c r="J12">
        <v>3</v>
      </c>
      <c r="K12">
        <v>4</v>
      </c>
      <c r="L12">
        <v>5</v>
      </c>
    </row>
    <row r="13" spans="1:17">
      <c r="A13" s="54" t="s">
        <v>14</v>
      </c>
      <c r="B13" s="54"/>
      <c r="C13" s="54"/>
      <c r="D13" s="54"/>
      <c r="E13" s="54"/>
      <c r="H13">
        <v>6</v>
      </c>
      <c r="I13">
        <v>7</v>
      </c>
      <c r="J13">
        <v>8</v>
      </c>
      <c r="K13">
        <v>9</v>
      </c>
      <c r="L13">
        <v>10</v>
      </c>
    </row>
    <row r="15" spans="1:17">
      <c r="A15" s="56" t="s">
        <v>15</v>
      </c>
      <c r="B15" s="56"/>
      <c r="C15" s="56"/>
      <c r="D15" s="56"/>
      <c r="E15" s="56"/>
    </row>
    <row r="17" spans="1:10">
      <c r="H17" t="s">
        <v>35</v>
      </c>
      <c r="I17">
        <v>1</v>
      </c>
      <c r="J17">
        <v>6</v>
      </c>
    </row>
    <row r="18" spans="1:10">
      <c r="A18" s="53" t="s">
        <v>16</v>
      </c>
      <c r="B18" s="63" t="s">
        <v>17</v>
      </c>
      <c r="C18" s="64"/>
      <c r="D18" s="64"/>
      <c r="E18" s="64"/>
      <c r="F18" s="64"/>
      <c r="H18" t="s">
        <v>34</v>
      </c>
      <c r="I18">
        <v>2</v>
      </c>
      <c r="J18">
        <v>7</v>
      </c>
    </row>
    <row r="19" spans="1:10">
      <c r="A19" s="54"/>
      <c r="B19" s="64"/>
      <c r="C19" s="64"/>
      <c r="D19" s="64"/>
      <c r="E19" s="64"/>
      <c r="F19" s="64"/>
      <c r="H19" t="s">
        <v>36</v>
      </c>
      <c r="I19">
        <v>3</v>
      </c>
      <c r="J19">
        <v>8</v>
      </c>
    </row>
    <row r="20" spans="1:10">
      <c r="A20" s="54"/>
      <c r="B20" s="64"/>
      <c r="C20" s="64"/>
      <c r="D20" s="64"/>
      <c r="E20" s="64"/>
      <c r="F20" s="64"/>
      <c r="H20" t="s">
        <v>37</v>
      </c>
      <c r="I20">
        <v>4</v>
      </c>
      <c r="J20">
        <v>9</v>
      </c>
    </row>
    <row r="21" spans="1:10">
      <c r="H21" t="s">
        <v>38</v>
      </c>
      <c r="I21">
        <v>5</v>
      </c>
      <c r="J21">
        <v>10</v>
      </c>
    </row>
    <row r="22" spans="1:10">
      <c r="A22" s="59" t="s">
        <v>18</v>
      </c>
      <c r="B22" s="59"/>
      <c r="C22" s="59"/>
    </row>
    <row r="23" spans="1:10">
      <c r="A23" t="s">
        <v>19</v>
      </c>
      <c r="B23">
        <v>1</v>
      </c>
      <c r="C23">
        <v>2</v>
      </c>
    </row>
    <row r="24" spans="1:10">
      <c r="A24" t="s">
        <v>20</v>
      </c>
      <c r="B24">
        <v>2</v>
      </c>
      <c r="C24">
        <v>4</v>
      </c>
    </row>
    <row r="25" spans="1:10">
      <c r="A25" t="s">
        <v>21</v>
      </c>
      <c r="B25">
        <v>3</v>
      </c>
      <c r="C25">
        <v>6</v>
      </c>
    </row>
    <row r="26" spans="1:10">
      <c r="A26" t="s">
        <v>22</v>
      </c>
      <c r="B26">
        <v>4</v>
      </c>
      <c r="C26">
        <v>8</v>
      </c>
    </row>
    <row r="27" spans="1:10">
      <c r="A27" t="s">
        <v>23</v>
      </c>
      <c r="B27">
        <v>5</v>
      </c>
      <c r="C27">
        <v>10</v>
      </c>
    </row>
    <row r="28" spans="1:10">
      <c r="A28" t="s">
        <v>24</v>
      </c>
      <c r="B28">
        <v>6</v>
      </c>
      <c r="C28">
        <v>12</v>
      </c>
    </row>
    <row r="29" spans="1:10">
      <c r="A29" t="s">
        <v>25</v>
      </c>
      <c r="B29">
        <v>7</v>
      </c>
      <c r="C29">
        <v>14</v>
      </c>
    </row>
    <row r="30" spans="1:10">
      <c r="A30" t="s">
        <v>26</v>
      </c>
      <c r="B30">
        <v>8</v>
      </c>
      <c r="C30">
        <v>16</v>
      </c>
    </row>
    <row r="31" spans="1:10">
      <c r="A31" t="s">
        <v>27</v>
      </c>
      <c r="B31">
        <v>9</v>
      </c>
      <c r="C31">
        <v>18</v>
      </c>
    </row>
    <row r="32" spans="1:10">
      <c r="A32" t="s">
        <v>28</v>
      </c>
      <c r="B32">
        <v>10</v>
      </c>
      <c r="C32">
        <v>20</v>
      </c>
    </row>
    <row r="33" spans="1:4">
      <c r="A33" t="s">
        <v>29</v>
      </c>
      <c r="B33">
        <v>11</v>
      </c>
      <c r="C33">
        <v>22</v>
      </c>
    </row>
    <row r="34" spans="1:4">
      <c r="A34" t="s">
        <v>30</v>
      </c>
      <c r="B34">
        <v>12</v>
      </c>
      <c r="C34">
        <v>24</v>
      </c>
    </row>
    <row r="35" spans="1:4">
      <c r="A35" t="s">
        <v>19</v>
      </c>
      <c r="B35">
        <v>13</v>
      </c>
      <c r="C35">
        <v>26</v>
      </c>
    </row>
    <row r="36" spans="1:4">
      <c r="A36" t="s">
        <v>31</v>
      </c>
      <c r="B36">
        <v>14</v>
      </c>
      <c r="C36">
        <v>28</v>
      </c>
    </row>
    <row r="37" spans="1:4">
      <c r="A37" t="s">
        <v>21</v>
      </c>
      <c r="B37">
        <v>15</v>
      </c>
      <c r="C37">
        <v>30</v>
      </c>
    </row>
    <row r="38" spans="1:4">
      <c r="A38" t="s">
        <v>22</v>
      </c>
      <c r="B38">
        <v>16</v>
      </c>
      <c r="C38">
        <v>32</v>
      </c>
    </row>
    <row r="40" spans="1:4">
      <c r="A40" s="57" t="s">
        <v>32</v>
      </c>
      <c r="B40" s="58"/>
      <c r="C40" s="58"/>
      <c r="D40" s="58"/>
    </row>
    <row r="41" spans="1:4">
      <c r="A41" s="58"/>
      <c r="B41" s="58"/>
      <c r="C41" s="58"/>
      <c r="D41" s="58"/>
    </row>
    <row r="42" spans="1:4">
      <c r="A42" s="58"/>
      <c r="B42" s="58"/>
      <c r="C42" s="58"/>
      <c r="D42" s="58"/>
    </row>
  </sheetData>
  <mergeCells count="13">
    <mergeCell ref="O5:Q5"/>
    <mergeCell ref="A1:I1"/>
    <mergeCell ref="A3:A5"/>
    <mergeCell ref="B3:I5"/>
    <mergeCell ref="A40:D42"/>
    <mergeCell ref="M5:N5"/>
    <mergeCell ref="A22:C22"/>
    <mergeCell ref="A6:A10"/>
    <mergeCell ref="E6:I6"/>
    <mergeCell ref="A13:E13"/>
    <mergeCell ref="A15:E15"/>
    <mergeCell ref="A18:A20"/>
    <mergeCell ref="B18:F20"/>
  </mergeCells>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dimension ref="A1:G14"/>
  <sheetViews>
    <sheetView workbookViewId="0">
      <selection activeCell="J15" sqref="J15"/>
    </sheetView>
  </sheetViews>
  <sheetFormatPr defaultRowHeight="15"/>
  <cols>
    <col min="1" max="1" width="23.7109375" customWidth="1"/>
  </cols>
  <sheetData>
    <row r="1" spans="1:7">
      <c r="A1" s="58" t="s">
        <v>39</v>
      </c>
      <c r="B1" s="58"/>
      <c r="C1" s="58"/>
      <c r="D1" s="58"/>
      <c r="E1" s="58"/>
      <c r="F1" s="58"/>
      <c r="G1" s="58"/>
    </row>
    <row r="3" spans="1:7">
      <c r="A3" s="65" t="s">
        <v>40</v>
      </c>
      <c r="B3" s="65"/>
      <c r="C3" s="65"/>
      <c r="D3" s="65"/>
    </row>
    <row r="5" spans="1:7">
      <c r="A5" t="s">
        <v>41</v>
      </c>
      <c r="B5" t="s">
        <v>46</v>
      </c>
    </row>
    <row r="6" spans="1:7">
      <c r="A6" t="s">
        <v>42</v>
      </c>
      <c r="B6" t="s">
        <v>47</v>
      </c>
    </row>
    <row r="7" spans="1:7">
      <c r="A7" t="s">
        <v>43</v>
      </c>
    </row>
    <row r="8" spans="1:7">
      <c r="A8" t="s">
        <v>44</v>
      </c>
    </row>
    <row r="9" spans="1:7">
      <c r="A9" t="s">
        <v>45</v>
      </c>
    </row>
    <row r="11" spans="1:7">
      <c r="A11" s="54" t="s">
        <v>48</v>
      </c>
      <c r="B11" s="54"/>
      <c r="C11" s="54"/>
      <c r="D11" s="54"/>
      <c r="E11" s="54"/>
      <c r="F11" s="54"/>
      <c r="G11" s="54"/>
    </row>
    <row r="12" spans="1:7">
      <c r="A12" s="66" t="s">
        <v>49</v>
      </c>
      <c r="B12" s="67"/>
      <c r="C12" s="67"/>
      <c r="D12" s="67"/>
      <c r="E12" s="67"/>
      <c r="F12" s="67"/>
      <c r="G12" s="67"/>
    </row>
    <row r="13" spans="1:7">
      <c r="A13" s="67"/>
      <c r="B13" s="67"/>
      <c r="C13" s="67"/>
      <c r="D13" s="67"/>
      <c r="E13" s="67"/>
      <c r="F13" s="67"/>
      <c r="G13" s="67"/>
    </row>
    <row r="14" spans="1:7">
      <c r="A14" s="67"/>
      <c r="B14" s="67"/>
      <c r="C14" s="67"/>
      <c r="D14" s="67"/>
      <c r="E14" s="67"/>
      <c r="F14" s="67"/>
      <c r="G14" s="67"/>
    </row>
  </sheetData>
  <mergeCells count="4">
    <mergeCell ref="A1:G1"/>
    <mergeCell ref="A3:D3"/>
    <mergeCell ref="A11:G11"/>
    <mergeCell ref="A12:G14"/>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6"/>
  <sheetViews>
    <sheetView workbookViewId="0">
      <selection activeCell="F10" sqref="F10"/>
    </sheetView>
  </sheetViews>
  <sheetFormatPr defaultRowHeight="15"/>
  <cols>
    <col min="2" max="4" width="20.7109375" customWidth="1"/>
    <col min="5" max="5" width="16.7109375" customWidth="1"/>
    <col min="6" max="6" width="14.7109375" customWidth="1"/>
  </cols>
  <sheetData>
    <row r="1" spans="1:14">
      <c r="A1" s="56" t="s">
        <v>50</v>
      </c>
      <c r="B1" s="56"/>
      <c r="C1" s="56"/>
      <c r="D1" s="56"/>
      <c r="E1" s="56"/>
      <c r="F1" s="56"/>
    </row>
    <row r="2" spans="1:14">
      <c r="H2" s="58" t="s">
        <v>67</v>
      </c>
      <c r="I2" s="58"/>
      <c r="J2" s="58"/>
      <c r="K2" s="58"/>
      <c r="L2" s="58"/>
      <c r="M2" s="58"/>
      <c r="N2" s="58"/>
    </row>
    <row r="3" spans="1:14">
      <c r="A3" s="68" t="s">
        <v>51</v>
      </c>
      <c r="B3" s="52"/>
      <c r="C3" s="52"/>
      <c r="D3" s="52"/>
      <c r="E3" s="52"/>
      <c r="F3" s="52"/>
      <c r="H3" s="71" t="s">
        <v>68</v>
      </c>
      <c r="I3" s="72"/>
      <c r="J3" s="72"/>
      <c r="K3" s="72"/>
      <c r="L3" s="72"/>
      <c r="M3" s="72"/>
      <c r="N3" s="72"/>
    </row>
    <row r="4" spans="1:14">
      <c r="A4" s="52"/>
      <c r="B4" s="52"/>
      <c r="C4" s="52"/>
      <c r="D4" s="52"/>
      <c r="E4" s="52"/>
      <c r="F4" s="52"/>
      <c r="H4" s="72"/>
      <c r="I4" s="72"/>
      <c r="J4" s="72"/>
      <c r="K4" s="72"/>
      <c r="L4" s="72"/>
      <c r="M4" s="72"/>
      <c r="N4" s="72"/>
    </row>
    <row r="5" spans="1:14">
      <c r="A5" s="52"/>
      <c r="B5" s="52"/>
      <c r="C5" s="52"/>
      <c r="D5" s="52"/>
      <c r="E5" s="52"/>
      <c r="F5" s="52"/>
      <c r="H5" s="72"/>
      <c r="I5" s="72"/>
      <c r="J5" s="72"/>
      <c r="K5" s="72"/>
      <c r="L5" s="72"/>
      <c r="M5" s="72"/>
      <c r="N5" s="72"/>
    </row>
    <row r="6" spans="1:14">
      <c r="H6" s="72"/>
      <c r="I6" s="72"/>
      <c r="J6" s="72"/>
      <c r="K6" s="72"/>
      <c r="L6" s="72"/>
      <c r="M6" s="72"/>
      <c r="N6" s="72"/>
    </row>
    <row r="7" spans="1:14">
      <c r="C7" s="69" t="s">
        <v>52</v>
      </c>
      <c r="D7" s="69"/>
      <c r="E7" s="69"/>
      <c r="F7" s="69"/>
      <c r="H7" s="72"/>
      <c r="I7" s="72"/>
      <c r="J7" s="72"/>
      <c r="K7" s="72"/>
      <c r="L7" s="72"/>
      <c r="M7" s="72"/>
      <c r="N7" s="72"/>
    </row>
    <row r="8" spans="1:14">
      <c r="B8" t="s">
        <v>54</v>
      </c>
      <c r="C8" s="70" t="s">
        <v>53</v>
      </c>
      <c r="D8" s="70"/>
      <c r="E8" s="70"/>
      <c r="F8" s="70"/>
      <c r="H8" s="72"/>
      <c r="I8" s="72"/>
      <c r="J8" s="72"/>
      <c r="K8" s="72"/>
      <c r="L8" s="72"/>
      <c r="M8" s="72"/>
      <c r="N8" s="72"/>
    </row>
    <row r="9" spans="1:14">
      <c r="B9" t="s">
        <v>45</v>
      </c>
      <c r="C9" t="s">
        <v>58</v>
      </c>
      <c r="D9" t="s">
        <v>45</v>
      </c>
      <c r="E9" t="s">
        <v>60</v>
      </c>
      <c r="F9">
        <f t="array" ref="F9">LEN(E9)</f>
        <v>13</v>
      </c>
      <c r="H9" s="72"/>
      <c r="I9" s="72"/>
      <c r="J9" s="72"/>
      <c r="K9" s="72"/>
      <c r="L9" s="72"/>
      <c r="M9" s="72"/>
      <c r="N9" s="72"/>
    </row>
    <row r="10" spans="1:14">
      <c r="B10" t="s">
        <v>55</v>
      </c>
      <c r="C10" t="s">
        <v>59</v>
      </c>
      <c r="D10" t="s">
        <v>55</v>
      </c>
      <c r="E10" t="s">
        <v>61</v>
      </c>
      <c r="F10">
        <f t="array" ref="F10">LEN(E10)</f>
        <v>14</v>
      </c>
    </row>
    <row r="11" spans="1:14">
      <c r="B11" t="s">
        <v>44</v>
      </c>
      <c r="C11" t="str">
        <f t="array" ref="C11">LOWER(D13)</f>
        <v>steve wozniak</v>
      </c>
      <c r="D11" t="s">
        <v>44</v>
      </c>
      <c r="E11" t="s">
        <v>62</v>
      </c>
      <c r="F11">
        <f t="array" ref="F11">LEN(E11)</f>
        <v>11</v>
      </c>
    </row>
    <row r="12" spans="1:14">
      <c r="B12" t="s">
        <v>56</v>
      </c>
      <c r="D12" t="s">
        <v>56</v>
      </c>
      <c r="E12" t="s">
        <v>63</v>
      </c>
      <c r="F12">
        <f t="array" ref="F12">LEN(E12)</f>
        <v>9</v>
      </c>
    </row>
    <row r="13" spans="1:14">
      <c r="B13" t="s">
        <v>57</v>
      </c>
      <c r="D13" t="s">
        <v>57</v>
      </c>
      <c r="E13" t="s">
        <v>64</v>
      </c>
      <c r="F13">
        <f t="array" ref="F13">LEN(E13)</f>
        <v>13</v>
      </c>
    </row>
    <row r="14" spans="1:14">
      <c r="D14" t="str">
        <f t="array" ref="D14">UPPER(E13)</f>
        <v>STEVE WOZNIAK</v>
      </c>
      <c r="F14">
        <f>LEN(D14)</f>
        <v>13</v>
      </c>
    </row>
    <row r="16" spans="1:14">
      <c r="D16" t="s">
        <v>65</v>
      </c>
      <c r="E16" t="s">
        <v>66</v>
      </c>
    </row>
  </sheetData>
  <mergeCells count="6">
    <mergeCell ref="A1:F1"/>
    <mergeCell ref="A3:F5"/>
    <mergeCell ref="C7:F7"/>
    <mergeCell ref="C8:F8"/>
    <mergeCell ref="H2:N2"/>
    <mergeCell ref="H3:N9"/>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20"/>
  <sheetViews>
    <sheetView workbookViewId="0">
      <selection activeCell="G8" sqref="G8"/>
    </sheetView>
  </sheetViews>
  <sheetFormatPr defaultRowHeight="15"/>
  <cols>
    <col min="1" max="1" width="13.7109375" customWidth="1"/>
    <col min="2" max="2" width="25.7109375" customWidth="1"/>
    <col min="3" max="3" width="20.7109375" customWidth="1"/>
  </cols>
  <sheetData>
    <row r="1" spans="1:8">
      <c r="A1" s="54" t="s">
        <v>69</v>
      </c>
      <c r="B1" s="54"/>
      <c r="C1" s="54"/>
      <c r="D1" s="54"/>
      <c r="E1" s="54"/>
      <c r="F1" s="54"/>
    </row>
    <row r="3" spans="1:8">
      <c r="A3" s="73" t="s">
        <v>70</v>
      </c>
      <c r="B3" t="s">
        <v>71</v>
      </c>
      <c r="C3" s="5" t="s">
        <v>77</v>
      </c>
      <c r="E3" s="10" t="s">
        <v>84</v>
      </c>
      <c r="F3" s="10" t="s">
        <v>85</v>
      </c>
    </row>
    <row r="4" spans="1:8">
      <c r="A4" s="74"/>
      <c r="C4" s="5" t="s">
        <v>78</v>
      </c>
      <c r="E4" s="27">
        <v>50</v>
      </c>
      <c r="F4" s="24">
        <v>5</v>
      </c>
      <c r="G4" t="b">
        <f>E4=F4</f>
        <v>0</v>
      </c>
    </row>
    <row r="5" spans="1:8">
      <c r="A5" s="74"/>
      <c r="B5" s="5" t="s">
        <v>73</v>
      </c>
      <c r="C5" s="5" t="s">
        <v>79</v>
      </c>
      <c r="D5" s="8"/>
      <c r="E5">
        <v>50</v>
      </c>
      <c r="F5" s="5">
        <v>5</v>
      </c>
      <c r="G5" s="5" t="b">
        <f>E5&lt;&gt;F5</f>
        <v>1</v>
      </c>
    </row>
    <row r="6" spans="1:8">
      <c r="A6" s="74"/>
      <c r="B6" s="5" t="s">
        <v>74</v>
      </c>
      <c r="C6" s="5" t="s">
        <v>80</v>
      </c>
      <c r="F6" s="5">
        <v>5</v>
      </c>
      <c r="G6" t="b">
        <f>E6&gt;F6</f>
        <v>0</v>
      </c>
    </row>
    <row r="7" spans="1:8">
      <c r="A7" s="74"/>
      <c r="B7" s="5" t="s">
        <v>75</v>
      </c>
      <c r="C7" s="5" t="s">
        <v>81</v>
      </c>
      <c r="F7" s="5">
        <v>5</v>
      </c>
      <c r="G7" t="b">
        <f>E7&gt;=F7</f>
        <v>0</v>
      </c>
    </row>
    <row r="8" spans="1:8">
      <c r="A8" s="74"/>
      <c r="B8" s="5" t="s">
        <v>72</v>
      </c>
      <c r="C8" s="5" t="s">
        <v>82</v>
      </c>
      <c r="F8" s="5">
        <v>5</v>
      </c>
    </row>
    <row r="9" spans="1:8">
      <c r="A9" s="74"/>
      <c r="B9" s="5" t="s">
        <v>76</v>
      </c>
      <c r="C9" s="5" t="s">
        <v>83</v>
      </c>
      <c r="F9" s="5">
        <v>5</v>
      </c>
      <c r="G9" t="b">
        <v>0</v>
      </c>
    </row>
    <row r="13" spans="1:8">
      <c r="B13" s="46" t="s">
        <v>86</v>
      </c>
      <c r="C13" s="46"/>
      <c r="D13" s="46"/>
      <c r="E13" s="46"/>
      <c r="F13" s="46"/>
      <c r="G13" s="46"/>
    </row>
    <row r="14" spans="1:8">
      <c r="A14" s="75" t="s">
        <v>87</v>
      </c>
      <c r="B14" s="76"/>
      <c r="C14" s="76"/>
      <c r="D14" s="76"/>
      <c r="E14" s="76"/>
      <c r="F14" s="76"/>
      <c r="G14" s="76"/>
      <c r="H14" s="76"/>
    </row>
    <row r="15" spans="1:8">
      <c r="A15" s="76"/>
      <c r="B15" s="76"/>
      <c r="C15" s="76"/>
      <c r="D15" s="76"/>
      <c r="E15" s="76"/>
      <c r="F15" s="76"/>
      <c r="G15" s="76"/>
      <c r="H15" s="76"/>
    </row>
    <row r="16" spans="1:8">
      <c r="A16" s="76"/>
      <c r="B16" s="76"/>
      <c r="C16" s="76"/>
      <c r="D16" s="76"/>
      <c r="E16" s="76"/>
      <c r="F16" s="76"/>
      <c r="G16" s="76"/>
      <c r="H16" s="76"/>
    </row>
    <row r="17" spans="1:8">
      <c r="A17" s="76"/>
      <c r="B17" s="76"/>
      <c r="C17" s="76"/>
      <c r="D17" s="76"/>
      <c r="E17" s="76"/>
      <c r="F17" s="76"/>
      <c r="G17" s="76"/>
      <c r="H17" s="76"/>
    </row>
    <row r="18" spans="1:8">
      <c r="A18" s="76"/>
      <c r="B18" s="76"/>
      <c r="C18" s="76"/>
      <c r="D18" s="76"/>
      <c r="E18" s="76"/>
      <c r="F18" s="76"/>
      <c r="G18" s="76"/>
      <c r="H18" s="76"/>
    </row>
    <row r="19" spans="1:8">
      <c r="A19" s="76"/>
      <c r="B19" s="76"/>
      <c r="C19" s="76"/>
      <c r="D19" s="76"/>
      <c r="E19" s="76"/>
      <c r="F19" s="76"/>
      <c r="G19" s="76"/>
      <c r="H19" s="76"/>
    </row>
    <row r="20" spans="1:8">
      <c r="A20" s="76"/>
      <c r="B20" s="76"/>
      <c r="C20" s="76"/>
      <c r="D20" s="76"/>
      <c r="E20" s="76"/>
      <c r="F20" s="76"/>
      <c r="G20" s="76"/>
      <c r="H20" s="76"/>
    </row>
  </sheetData>
  <mergeCells count="4">
    <mergeCell ref="A1:F1"/>
    <mergeCell ref="A3:A9"/>
    <mergeCell ref="B13:G13"/>
    <mergeCell ref="A14:H20"/>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18"/>
  <sheetViews>
    <sheetView workbookViewId="0">
      <selection activeCell="G10" sqref="G10"/>
    </sheetView>
  </sheetViews>
  <sheetFormatPr defaultRowHeight="15"/>
  <cols>
    <col min="1" max="2" width="29.7109375" customWidth="1"/>
    <col min="5" max="5" width="10.7109375" customWidth="1"/>
  </cols>
  <sheetData>
    <row r="1" spans="1:6">
      <c r="A1" s="72" t="s">
        <v>88</v>
      </c>
      <c r="B1" s="72"/>
      <c r="C1" s="72"/>
      <c r="D1" s="72"/>
      <c r="E1" s="72"/>
      <c r="F1" s="72"/>
    </row>
    <row r="3" spans="1:6">
      <c r="A3" s="11" t="s">
        <v>89</v>
      </c>
      <c r="B3" s="11" t="s">
        <v>90</v>
      </c>
      <c r="E3" s="9" t="s">
        <v>91</v>
      </c>
      <c r="F3" s="12" t="s">
        <v>92</v>
      </c>
    </row>
    <row r="5" spans="1:6">
      <c r="A5">
        <v>40</v>
      </c>
      <c r="B5">
        <v>100</v>
      </c>
      <c r="E5" t="s">
        <v>93</v>
      </c>
      <c r="F5" t="b">
        <f>A5&gt;B5</f>
        <v>0</v>
      </c>
    </row>
    <row r="6" spans="1:6">
      <c r="A6">
        <v>46</v>
      </c>
      <c r="B6">
        <v>100</v>
      </c>
      <c r="E6" t="s">
        <v>94</v>
      </c>
      <c r="F6">
        <f>IF(A6&gt;B6,1,0)</f>
        <v>0</v>
      </c>
    </row>
    <row r="7" spans="1:6">
      <c r="A7">
        <v>36</v>
      </c>
      <c r="B7">
        <v>100</v>
      </c>
      <c r="E7" t="s">
        <v>95</v>
      </c>
      <c r="F7" t="str">
        <f>IF(A7&lt;B7,"PASS","FAIL")</f>
        <v>PASS</v>
      </c>
    </row>
    <row r="8" spans="1:6">
      <c r="A8">
        <v>56</v>
      </c>
      <c r="B8">
        <v>100</v>
      </c>
      <c r="E8" t="s">
        <v>96</v>
      </c>
    </row>
    <row r="11" spans="1:6">
      <c r="A11" s="46" t="s">
        <v>97</v>
      </c>
      <c r="B11" s="46"/>
      <c r="C11" s="46"/>
      <c r="D11" s="46"/>
      <c r="E11" s="46"/>
      <c r="F11" s="46"/>
    </row>
    <row r="12" spans="1:6">
      <c r="A12" s="77" t="s">
        <v>98</v>
      </c>
      <c r="B12" s="78"/>
      <c r="C12" s="78"/>
      <c r="D12" s="78"/>
      <c r="E12" s="78"/>
      <c r="F12" s="78"/>
    </row>
    <row r="13" spans="1:6">
      <c r="A13" s="78"/>
      <c r="B13" s="78"/>
      <c r="C13" s="78"/>
      <c r="D13" s="78"/>
      <c r="E13" s="78"/>
      <c r="F13" s="78"/>
    </row>
    <row r="14" spans="1:6">
      <c r="A14" s="78"/>
      <c r="B14" s="78"/>
      <c r="C14" s="78"/>
      <c r="D14" s="78"/>
      <c r="E14" s="78"/>
      <c r="F14" s="78"/>
    </row>
    <row r="15" spans="1:6">
      <c r="A15" s="78"/>
      <c r="B15" s="78"/>
      <c r="C15" s="78"/>
      <c r="D15" s="78"/>
      <c r="E15" s="78"/>
      <c r="F15" s="78"/>
    </row>
    <row r="16" spans="1:6">
      <c r="A16" s="78"/>
      <c r="B16" s="78"/>
      <c r="C16" s="78"/>
      <c r="D16" s="78"/>
      <c r="E16" s="78"/>
      <c r="F16" s="78"/>
    </row>
    <row r="17" spans="1:6">
      <c r="A17" s="78"/>
      <c r="B17" s="78"/>
      <c r="C17" s="78"/>
      <c r="D17" s="78"/>
      <c r="E17" s="78"/>
      <c r="F17" s="78"/>
    </row>
    <row r="18" spans="1:6">
      <c r="A18" s="78"/>
      <c r="B18" s="78"/>
      <c r="C18" s="78"/>
      <c r="D18" s="78"/>
      <c r="E18" s="78"/>
      <c r="F18" s="78"/>
    </row>
  </sheetData>
  <mergeCells count="3">
    <mergeCell ref="A1:F1"/>
    <mergeCell ref="A11:F11"/>
    <mergeCell ref="A12:F18"/>
  </mergeCells>
  <dataValidations count="1">
    <dataValidation type="custom" allowBlank="1" showInputMessage="1" showErrorMessage="1" sqref="F8">
      <formula1>"(OR(A8=""Yes"",B8=""No""))"</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2"/>
  <sheetViews>
    <sheetView workbookViewId="0">
      <selection activeCell="E14" sqref="E14"/>
    </sheetView>
  </sheetViews>
  <sheetFormatPr defaultRowHeight="15"/>
  <cols>
    <col min="3" max="4" width="15.7109375" customWidth="1"/>
  </cols>
  <sheetData>
    <row r="1" spans="1:12">
      <c r="A1" s="46" t="s">
        <v>99</v>
      </c>
      <c r="B1" s="46"/>
      <c r="C1" s="46"/>
      <c r="D1" s="46"/>
      <c r="E1" s="46"/>
    </row>
    <row r="4" spans="1:12">
      <c r="B4" s="79" t="s">
        <v>100</v>
      </c>
      <c r="C4" s="79"/>
      <c r="D4" s="13" t="s">
        <v>101</v>
      </c>
      <c r="G4" s="46" t="s">
        <v>104</v>
      </c>
      <c r="H4" s="46"/>
      <c r="I4" s="46"/>
      <c r="J4" s="46"/>
      <c r="K4" s="46"/>
      <c r="L4" s="46"/>
    </row>
    <row r="5" spans="1:12">
      <c r="G5" s="80" t="s">
        <v>105</v>
      </c>
      <c r="H5" s="81"/>
      <c r="I5" s="81"/>
      <c r="J5" s="81"/>
      <c r="K5" s="81"/>
      <c r="L5" s="81"/>
    </row>
    <row r="6" spans="1:12">
      <c r="G6" s="81"/>
      <c r="H6" s="81"/>
      <c r="I6" s="81"/>
      <c r="J6" s="81"/>
      <c r="K6" s="81"/>
      <c r="L6" s="81"/>
    </row>
    <row r="7" spans="1:12">
      <c r="C7" s="53" t="s">
        <v>102</v>
      </c>
      <c r="D7" s="14">
        <f ca="1">TODAY()</f>
        <v>44730</v>
      </c>
      <c r="G7" s="81"/>
      <c r="H7" s="81"/>
      <c r="I7" s="81"/>
      <c r="J7" s="81"/>
      <c r="K7" s="81"/>
      <c r="L7" s="81"/>
    </row>
    <row r="8" spans="1:12">
      <c r="C8" s="54"/>
      <c r="D8" s="15">
        <f ca="1">NOW()</f>
        <v>44730.753180902779</v>
      </c>
      <c r="G8" s="81"/>
      <c r="H8" s="81"/>
      <c r="I8" s="81"/>
      <c r="J8" s="81"/>
      <c r="K8" s="81"/>
      <c r="L8" s="81"/>
    </row>
    <row r="9" spans="1:12">
      <c r="G9" s="81"/>
      <c r="H9" s="81"/>
      <c r="I9" s="81"/>
      <c r="J9" s="81"/>
      <c r="K9" s="81"/>
      <c r="L9" s="81"/>
    </row>
    <row r="10" spans="1:12">
      <c r="B10" s="53" t="s">
        <v>103</v>
      </c>
      <c r="C10" s="14">
        <v>43831</v>
      </c>
      <c r="D10">
        <f>DAY(C10)</f>
        <v>1</v>
      </c>
      <c r="G10" s="81"/>
      <c r="H10" s="81"/>
      <c r="I10" s="81"/>
      <c r="J10" s="81"/>
      <c r="K10" s="81"/>
      <c r="L10" s="81"/>
    </row>
    <row r="11" spans="1:12">
      <c r="B11" s="54"/>
      <c r="C11" s="14">
        <v>43892</v>
      </c>
      <c r="D11">
        <f>MONTH(C11)</f>
        <v>3</v>
      </c>
    </row>
    <row r="12" spans="1:12">
      <c r="B12" s="54"/>
      <c r="C12" s="14">
        <v>43831</v>
      </c>
      <c r="D12" s="3">
        <f>YEAR(C12)</f>
        <v>2020</v>
      </c>
    </row>
  </sheetData>
  <mergeCells count="6">
    <mergeCell ref="A1:E1"/>
    <mergeCell ref="B4:C4"/>
    <mergeCell ref="C7:C8"/>
    <mergeCell ref="B10:B12"/>
    <mergeCell ref="G4:L4"/>
    <mergeCell ref="G5:L10"/>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24"/>
  <sheetViews>
    <sheetView topLeftCell="A2" workbookViewId="0">
      <selection activeCell="J14" sqref="J14:K14"/>
    </sheetView>
  </sheetViews>
  <sheetFormatPr defaultRowHeight="15"/>
  <cols>
    <col min="7" max="7" width="15.7109375" customWidth="1"/>
  </cols>
  <sheetData>
    <row r="1" spans="1:12">
      <c r="A1" s="54" t="s">
        <v>106</v>
      </c>
      <c r="B1" s="54"/>
      <c r="C1" s="54"/>
      <c r="D1" s="54"/>
      <c r="E1" s="54"/>
      <c r="F1" s="54"/>
    </row>
    <row r="3" spans="1:12">
      <c r="B3" s="7" t="s">
        <v>107</v>
      </c>
      <c r="C3" s="17" t="s">
        <v>108</v>
      </c>
      <c r="G3" s="16" t="s">
        <v>113</v>
      </c>
    </row>
    <row r="4" spans="1:12">
      <c r="B4" t="s">
        <v>109</v>
      </c>
      <c r="C4">
        <v>23</v>
      </c>
      <c r="G4" s="82" t="s">
        <v>114</v>
      </c>
      <c r="I4" s="6">
        <f>SUM(C4:C8)</f>
        <v>94</v>
      </c>
      <c r="J4" s="84" t="s">
        <v>115</v>
      </c>
      <c r="K4" s="85"/>
      <c r="L4" s="85"/>
    </row>
    <row r="5" spans="1:12">
      <c r="B5" t="s">
        <v>110</v>
      </c>
      <c r="C5">
        <v>23</v>
      </c>
      <c r="G5" s="83"/>
      <c r="I5" s="6">
        <f>MIN(C4:C8)</f>
        <v>23</v>
      </c>
      <c r="J5" s="85"/>
      <c r="K5" s="85"/>
      <c r="L5" s="85"/>
    </row>
    <row r="6" spans="1:12">
      <c r="B6" t="s">
        <v>111</v>
      </c>
      <c r="C6">
        <v>25</v>
      </c>
      <c r="G6" s="83"/>
      <c r="I6" s="6">
        <f>MAX(C4:C8)</f>
        <v>25</v>
      </c>
      <c r="J6" s="85"/>
      <c r="K6" s="85"/>
      <c r="L6" s="85"/>
    </row>
    <row r="7" spans="1:12">
      <c r="G7" s="83"/>
      <c r="I7" s="6">
        <f>AVERAGE(C4:C8)</f>
        <v>23.5</v>
      </c>
      <c r="J7" s="85"/>
      <c r="K7" s="85"/>
      <c r="L7" s="85"/>
    </row>
    <row r="8" spans="1:12">
      <c r="B8" t="s">
        <v>112</v>
      </c>
      <c r="C8">
        <v>23</v>
      </c>
      <c r="G8" s="83"/>
      <c r="I8" s="6">
        <f>COUNT(C4:C8)</f>
        <v>4</v>
      </c>
      <c r="J8" s="85"/>
      <c r="K8" s="85"/>
      <c r="L8" s="85"/>
    </row>
    <row r="9" spans="1:12">
      <c r="C9">
        <v>35</v>
      </c>
      <c r="G9" s="83"/>
      <c r="I9" s="6">
        <f>COUNTA(C4:C8)</f>
        <v>4</v>
      </c>
      <c r="J9" s="85"/>
      <c r="K9" s="85"/>
      <c r="L9" s="85"/>
    </row>
    <row r="10" spans="1:12">
      <c r="C10">
        <v>34</v>
      </c>
      <c r="G10" s="83"/>
      <c r="I10" s="6">
        <f>COUNTBLANK(C4:C8)</f>
        <v>1</v>
      </c>
      <c r="J10" s="85"/>
      <c r="K10" s="85"/>
      <c r="L10" s="85"/>
    </row>
    <row r="11" spans="1:12">
      <c r="C11">
        <v>27</v>
      </c>
      <c r="G11" s="83"/>
      <c r="I11" s="6">
        <f>SMALL(C4:C8,3)</f>
        <v>23</v>
      </c>
      <c r="J11" s="85"/>
      <c r="K11" s="85"/>
      <c r="L11" s="85"/>
    </row>
    <row r="12" spans="1:12">
      <c r="G12" s="83"/>
      <c r="I12" s="6">
        <f>LARGE(C4:C15,1)</f>
        <v>35</v>
      </c>
      <c r="J12" s="85"/>
      <c r="K12" s="85"/>
      <c r="L12" s="85"/>
    </row>
    <row r="15" spans="1:12">
      <c r="B15" s="54" t="s">
        <v>116</v>
      </c>
      <c r="C15" s="54"/>
      <c r="D15" s="54"/>
      <c r="E15" s="54"/>
      <c r="F15" s="54"/>
      <c r="G15" s="54"/>
      <c r="H15" s="54"/>
      <c r="I15" s="54"/>
      <c r="J15" s="54"/>
      <c r="K15" s="54"/>
    </row>
    <row r="16" spans="1:12">
      <c r="B16" s="86" t="s">
        <v>117</v>
      </c>
      <c r="C16" s="87"/>
      <c r="D16" s="87"/>
      <c r="E16" s="87"/>
      <c r="F16" s="87"/>
      <c r="G16" s="87"/>
      <c r="H16" s="87"/>
      <c r="I16" s="87"/>
      <c r="J16" s="87"/>
      <c r="K16" s="87"/>
    </row>
    <row r="17" spans="2:11">
      <c r="B17" s="87"/>
      <c r="C17" s="87"/>
      <c r="D17" s="87"/>
      <c r="E17" s="87"/>
      <c r="F17" s="87"/>
      <c r="G17" s="87"/>
      <c r="H17" s="87"/>
      <c r="I17" s="87"/>
      <c r="J17" s="87"/>
      <c r="K17" s="87"/>
    </row>
    <row r="18" spans="2:11">
      <c r="B18" s="87"/>
      <c r="C18" s="87"/>
      <c r="D18" s="87"/>
      <c r="E18" s="87"/>
      <c r="F18" s="87"/>
      <c r="G18" s="87"/>
      <c r="H18" s="87"/>
      <c r="I18" s="87"/>
      <c r="J18" s="87"/>
      <c r="K18" s="87"/>
    </row>
    <row r="19" spans="2:11">
      <c r="B19" s="87"/>
      <c r="C19" s="87"/>
      <c r="D19" s="87"/>
      <c r="E19" s="87"/>
      <c r="F19" s="87"/>
      <c r="G19" s="87"/>
      <c r="H19" s="87"/>
      <c r="I19" s="87"/>
      <c r="J19" s="87"/>
      <c r="K19" s="87"/>
    </row>
    <row r="20" spans="2:11">
      <c r="B20" s="87"/>
      <c r="C20" s="87"/>
      <c r="D20" s="87"/>
      <c r="E20" s="87"/>
      <c r="F20" s="87"/>
      <c r="G20" s="87"/>
      <c r="H20" s="87"/>
      <c r="I20" s="87"/>
      <c r="J20" s="87"/>
      <c r="K20" s="87"/>
    </row>
    <row r="21" spans="2:11">
      <c r="B21" s="87"/>
      <c r="C21" s="87"/>
      <c r="D21" s="87"/>
      <c r="E21" s="87"/>
      <c r="F21" s="87"/>
      <c r="G21" s="87"/>
      <c r="H21" s="87"/>
      <c r="I21" s="87"/>
      <c r="J21" s="87"/>
      <c r="K21" s="87"/>
    </row>
    <row r="22" spans="2:11">
      <c r="B22" s="87"/>
      <c r="C22" s="87"/>
      <c r="D22" s="87"/>
      <c r="E22" s="87"/>
      <c r="F22" s="87"/>
      <c r="G22" s="87"/>
      <c r="H22" s="87"/>
      <c r="I22" s="87"/>
      <c r="J22" s="87"/>
      <c r="K22" s="87"/>
    </row>
    <row r="23" spans="2:11">
      <c r="B23" s="87"/>
      <c r="C23" s="87"/>
      <c r="D23" s="87"/>
      <c r="E23" s="87"/>
      <c r="F23" s="87"/>
      <c r="G23" s="87"/>
      <c r="H23" s="87"/>
      <c r="I23" s="87"/>
      <c r="J23" s="87"/>
      <c r="K23" s="87"/>
    </row>
    <row r="24" spans="2:11">
      <c r="B24" s="87"/>
      <c r="C24" s="87"/>
      <c r="D24" s="87"/>
      <c r="E24" s="87"/>
      <c r="F24" s="87"/>
      <c r="G24" s="87"/>
      <c r="H24" s="87"/>
      <c r="I24" s="87"/>
      <c r="J24" s="87"/>
      <c r="K24" s="87"/>
    </row>
  </sheetData>
  <mergeCells count="5">
    <mergeCell ref="A1:F1"/>
    <mergeCell ref="G4:G12"/>
    <mergeCell ref="J4:L12"/>
    <mergeCell ref="B15:K15"/>
    <mergeCell ref="B16:K24"/>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14"/>
  <sheetViews>
    <sheetView workbookViewId="0">
      <selection activeCell="G4" sqref="G4:G5"/>
    </sheetView>
  </sheetViews>
  <sheetFormatPr defaultRowHeight="15"/>
  <sheetData>
    <row r="1" spans="1:13">
      <c r="A1" s="46" t="s">
        <v>118</v>
      </c>
      <c r="B1" s="46"/>
      <c r="C1" s="46"/>
      <c r="D1" s="46"/>
      <c r="E1" s="46"/>
      <c r="F1" s="46"/>
    </row>
    <row r="4" spans="1:13">
      <c r="B4" s="18" t="s">
        <v>119</v>
      </c>
      <c r="G4" s="88">
        <f>COUNTIF(B5:B14,"apples")</f>
        <v>2</v>
      </c>
      <c r="H4" s="49" t="s">
        <v>130</v>
      </c>
      <c r="I4" s="50"/>
      <c r="J4" s="50"/>
      <c r="K4" s="50"/>
    </row>
    <row r="5" spans="1:13">
      <c r="B5" t="s">
        <v>120</v>
      </c>
      <c r="G5" s="88"/>
      <c r="H5" s="50"/>
      <c r="I5" s="50"/>
      <c r="J5" s="50"/>
      <c r="K5" s="50"/>
    </row>
    <row r="6" spans="1:13">
      <c r="B6" t="s">
        <v>121</v>
      </c>
    </row>
    <row r="7" spans="1:13">
      <c r="B7" t="s">
        <v>122</v>
      </c>
    </row>
    <row r="8" spans="1:13">
      <c r="B8" t="s">
        <v>123</v>
      </c>
    </row>
    <row r="9" spans="1:13">
      <c r="B9" t="s">
        <v>124</v>
      </c>
      <c r="G9" s="54" t="s">
        <v>104</v>
      </c>
      <c r="H9" s="54"/>
      <c r="I9" s="54"/>
      <c r="J9" s="54"/>
      <c r="K9" s="54"/>
      <c r="L9" s="54"/>
      <c r="M9" s="54"/>
    </row>
    <row r="10" spans="1:13">
      <c r="B10" t="s">
        <v>125</v>
      </c>
      <c r="G10" s="66" t="s">
        <v>131</v>
      </c>
      <c r="H10" s="67"/>
      <c r="I10" s="67"/>
      <c r="J10" s="67"/>
      <c r="K10" s="67"/>
      <c r="L10" s="67"/>
      <c r="M10" s="67"/>
    </row>
    <row r="11" spans="1:13">
      <c r="B11" t="s">
        <v>126</v>
      </c>
      <c r="G11" s="67"/>
      <c r="H11" s="67"/>
      <c r="I11" s="67"/>
      <c r="J11" s="67"/>
      <c r="K11" s="67"/>
      <c r="L11" s="67"/>
      <c r="M11" s="67"/>
    </row>
    <row r="12" spans="1:13">
      <c r="B12" t="s">
        <v>127</v>
      </c>
      <c r="G12" s="67"/>
      <c r="H12" s="67"/>
      <c r="I12" s="67"/>
      <c r="J12" s="67"/>
      <c r="K12" s="67"/>
      <c r="L12" s="67"/>
      <c r="M12" s="67"/>
    </row>
    <row r="13" spans="1:13">
      <c r="B13" t="s">
        <v>128</v>
      </c>
      <c r="G13" s="67"/>
      <c r="H13" s="67"/>
      <c r="I13" s="67"/>
      <c r="J13" s="67"/>
      <c r="K13" s="67"/>
      <c r="L13" s="67"/>
      <c r="M13" s="67"/>
    </row>
    <row r="14" spans="1:13">
      <c r="B14" t="s">
        <v>129</v>
      </c>
    </row>
  </sheetData>
  <mergeCells count="5">
    <mergeCell ref="A1:F1"/>
    <mergeCell ref="G4:G5"/>
    <mergeCell ref="H4:K5"/>
    <mergeCell ref="G9:M9"/>
    <mergeCell ref="G10:M13"/>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R16"/>
  <sheetViews>
    <sheetView workbookViewId="0">
      <selection activeCell="J16" sqref="J16"/>
    </sheetView>
  </sheetViews>
  <sheetFormatPr defaultRowHeight="15"/>
  <sheetData>
    <row r="1" spans="1:18">
      <c r="A1" s="46" t="s">
        <v>132</v>
      </c>
      <c r="B1" s="46"/>
      <c r="C1" s="46"/>
      <c r="D1" s="46"/>
      <c r="E1" s="46"/>
    </row>
    <row r="4" spans="1:18">
      <c r="E4" s="70" t="s">
        <v>133</v>
      </c>
      <c r="F4" s="70"/>
      <c r="G4" s="70"/>
      <c r="K4" s="69" t="s">
        <v>48</v>
      </c>
      <c r="L4" s="69"/>
      <c r="M4" s="69"/>
      <c r="N4" s="69"/>
      <c r="O4" s="69"/>
      <c r="P4" s="69"/>
      <c r="Q4" s="69"/>
      <c r="R4" s="69"/>
    </row>
    <row r="5" spans="1:18">
      <c r="E5" t="s">
        <v>134</v>
      </c>
      <c r="F5">
        <v>50</v>
      </c>
      <c r="G5" t="s">
        <v>139</v>
      </c>
      <c r="K5" s="89" t="s">
        <v>147</v>
      </c>
      <c r="L5" s="90"/>
      <c r="M5" s="90"/>
      <c r="N5" s="90"/>
      <c r="O5" s="90"/>
      <c r="P5" s="90"/>
      <c r="Q5" s="90"/>
      <c r="R5" s="90"/>
    </row>
    <row r="6" spans="1:18">
      <c r="E6" t="s">
        <v>135</v>
      </c>
      <c r="F6">
        <v>60</v>
      </c>
      <c r="G6" t="s">
        <v>140</v>
      </c>
      <c r="K6" s="90"/>
      <c r="L6" s="90"/>
      <c r="M6" s="90"/>
      <c r="N6" s="90"/>
      <c r="O6" s="90"/>
      <c r="P6" s="90"/>
      <c r="Q6" s="90"/>
      <c r="R6" s="90"/>
    </row>
    <row r="7" spans="1:18">
      <c r="E7" t="s">
        <v>136</v>
      </c>
      <c r="F7">
        <v>30</v>
      </c>
      <c r="G7" t="s">
        <v>141</v>
      </c>
      <c r="K7" s="90"/>
      <c r="L7" s="90"/>
      <c r="M7" s="90"/>
      <c r="N7" s="90"/>
      <c r="O7" s="90"/>
      <c r="P7" s="90"/>
      <c r="Q7" s="90"/>
      <c r="R7" s="90"/>
    </row>
    <row r="8" spans="1:18">
      <c r="E8" t="s">
        <v>137</v>
      </c>
      <c r="F8">
        <v>40</v>
      </c>
      <c r="G8" t="s">
        <v>139</v>
      </c>
      <c r="K8" s="90"/>
      <c r="L8" s="90"/>
      <c r="M8" s="90"/>
      <c r="N8" s="90"/>
      <c r="O8" s="90"/>
      <c r="P8" s="90"/>
      <c r="Q8" s="90"/>
      <c r="R8" s="90"/>
    </row>
    <row r="9" spans="1:18">
      <c r="E9" t="s">
        <v>138</v>
      </c>
      <c r="F9">
        <v>30</v>
      </c>
      <c r="G9" t="s">
        <v>141</v>
      </c>
      <c r="K9" s="90"/>
      <c r="L9" s="90"/>
      <c r="M9" s="90"/>
      <c r="N9" s="90"/>
      <c r="O9" s="90"/>
      <c r="P9" s="90"/>
      <c r="Q9" s="90"/>
      <c r="R9" s="90"/>
    </row>
    <row r="11" spans="1:18">
      <c r="C11" s="55" t="s">
        <v>142</v>
      </c>
      <c r="D11" s="56"/>
    </row>
    <row r="12" spans="1:18">
      <c r="C12" s="56"/>
      <c r="D12" s="56"/>
      <c r="E12" s="52" t="s">
        <v>143</v>
      </c>
      <c r="F12" s="52"/>
      <c r="G12" s="52"/>
      <c r="H12" s="52"/>
      <c r="I12" s="28">
        <f>SUMIF(F5:F9,"&lt;100")</f>
        <v>210</v>
      </c>
    </row>
    <row r="13" spans="1:18">
      <c r="E13" s="91" t="s">
        <v>144</v>
      </c>
      <c r="F13" s="91"/>
      <c r="G13" s="91"/>
      <c r="H13" s="91"/>
      <c r="I13" s="29">
        <f>SUMIF(G5:G9,"computer",F5:F9)</f>
        <v>90</v>
      </c>
    </row>
    <row r="14" spans="1:18">
      <c r="E14" s="91"/>
      <c r="F14" s="91"/>
      <c r="G14" s="91"/>
      <c r="H14" s="91"/>
      <c r="I14" s="29"/>
    </row>
    <row r="15" spans="1:18">
      <c r="E15" s="52" t="s">
        <v>145</v>
      </c>
      <c r="F15" s="52"/>
      <c r="G15" s="52"/>
      <c r="H15" s="52"/>
      <c r="I15" s="29">
        <f>COUNTIF(F5:F9,"&gt;35")</f>
        <v>3</v>
      </c>
    </row>
    <row r="16" spans="1:18">
      <c r="E16" s="52" t="s">
        <v>146</v>
      </c>
      <c r="F16" s="52"/>
      <c r="G16" s="52"/>
      <c r="H16" s="52"/>
      <c r="I16" s="29">
        <f>AVERAGEIF(F5:F9,"&lt;45")</f>
        <v>33.333333333333336</v>
      </c>
    </row>
  </sheetData>
  <mergeCells count="9">
    <mergeCell ref="E16:H16"/>
    <mergeCell ref="K4:R4"/>
    <mergeCell ref="K5:R9"/>
    <mergeCell ref="A1:E1"/>
    <mergeCell ref="E4:G4"/>
    <mergeCell ref="C11:D12"/>
    <mergeCell ref="E12:H12"/>
    <mergeCell ref="E13:H14"/>
    <mergeCell ref="E15:H15"/>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O14"/>
  <sheetViews>
    <sheetView workbookViewId="0">
      <selection activeCell="B4" sqref="B4"/>
    </sheetView>
  </sheetViews>
  <sheetFormatPr defaultRowHeight="15"/>
  <cols>
    <col min="1" max="1" width="15.7109375" customWidth="1"/>
    <col min="2" max="2" width="18.7109375" customWidth="1"/>
    <col min="3" max="3" width="16.7109375" customWidth="1"/>
    <col min="4" max="4" width="14.7109375" customWidth="1"/>
  </cols>
  <sheetData>
    <row r="1" spans="1:15">
      <c r="A1" s="56" t="s">
        <v>148</v>
      </c>
      <c r="B1" s="56"/>
      <c r="C1" s="56"/>
      <c r="D1" s="56"/>
      <c r="E1" s="56"/>
    </row>
    <row r="3" spans="1:15">
      <c r="A3" s="12" t="s">
        <v>149</v>
      </c>
      <c r="B3" s="13" t="s">
        <v>151</v>
      </c>
    </row>
    <row r="4" spans="1:15">
      <c r="A4" t="s">
        <v>150</v>
      </c>
      <c r="B4">
        <f>VLOOKUP(A4,A9:D14,3,0)</f>
        <v>7865987789</v>
      </c>
      <c r="H4" s="54" t="s">
        <v>104</v>
      </c>
      <c r="I4" s="54"/>
      <c r="J4" s="54"/>
      <c r="K4" s="54"/>
      <c r="L4" s="54"/>
      <c r="M4" s="54"/>
      <c r="N4" s="54"/>
      <c r="O4" s="54"/>
    </row>
    <row r="5" spans="1:15">
      <c r="A5" t="s">
        <v>137</v>
      </c>
      <c r="B5" t="str">
        <f>VLOOKUP(A5,A9:D14,4,0)</f>
        <v>deorali</v>
      </c>
      <c r="H5" s="92" t="s">
        <v>163</v>
      </c>
      <c r="I5" s="93"/>
      <c r="J5" s="93"/>
      <c r="K5" s="93"/>
      <c r="L5" s="93"/>
      <c r="M5" s="93"/>
      <c r="N5" s="93"/>
      <c r="O5" s="93"/>
    </row>
    <row r="6" spans="1:15">
      <c r="A6" t="s">
        <v>134</v>
      </c>
      <c r="B6" s="19" t="str">
        <f>VLOOKUP(A6,A9:D14,2,0)</f>
        <v>eg@gmail.com</v>
      </c>
      <c r="H6" s="93"/>
      <c r="I6" s="93"/>
      <c r="J6" s="93"/>
      <c r="K6" s="93"/>
      <c r="L6" s="93"/>
      <c r="M6" s="93"/>
      <c r="N6" s="93"/>
      <c r="O6" s="93"/>
    </row>
    <row r="7" spans="1:15">
      <c r="A7" t="s">
        <v>150</v>
      </c>
      <c r="B7" t="str">
        <f>VLOOKUP(A7,A9:D14,4,0)</f>
        <v>vajra</v>
      </c>
      <c r="H7" s="93"/>
      <c r="I7" s="93"/>
      <c r="J7" s="93"/>
      <c r="K7" s="93"/>
      <c r="L7" s="93"/>
      <c r="M7" s="93"/>
      <c r="N7" s="93"/>
      <c r="O7" s="93"/>
    </row>
    <row r="8" spans="1:15">
      <c r="H8" s="93"/>
      <c r="I8" s="93"/>
      <c r="J8" s="93"/>
      <c r="K8" s="93"/>
      <c r="L8" s="93"/>
      <c r="M8" s="93"/>
      <c r="N8" s="93"/>
      <c r="O8" s="93"/>
    </row>
    <row r="9" spans="1:15">
      <c r="A9" s="65" t="s">
        <v>155</v>
      </c>
      <c r="B9" s="65"/>
      <c r="C9" s="65"/>
      <c r="D9" s="65"/>
      <c r="H9" s="93"/>
      <c r="I9" s="93"/>
      <c r="J9" s="93"/>
      <c r="K9" s="93"/>
      <c r="L9" s="93"/>
      <c r="M9" s="93"/>
      <c r="N9" s="93"/>
      <c r="O9" s="93"/>
    </row>
    <row r="10" spans="1:15">
      <c r="A10" s="6" t="s">
        <v>134</v>
      </c>
      <c r="B10" s="19" t="s">
        <v>153</v>
      </c>
      <c r="C10" s="6">
        <v>78654356</v>
      </c>
      <c r="D10" s="6" t="s">
        <v>160</v>
      </c>
      <c r="H10" s="93"/>
      <c r="I10" s="93"/>
      <c r="J10" s="93"/>
      <c r="K10" s="93"/>
      <c r="L10" s="93"/>
      <c r="M10" s="93"/>
      <c r="N10" s="93"/>
      <c r="O10" s="93"/>
    </row>
    <row r="11" spans="1:15">
      <c r="A11" s="6" t="s">
        <v>135</v>
      </c>
      <c r="B11" s="19" t="s">
        <v>156</v>
      </c>
      <c r="C11" s="6">
        <v>8734562134</v>
      </c>
      <c r="D11" s="6" t="s">
        <v>161</v>
      </c>
    </row>
    <row r="12" spans="1:15">
      <c r="A12" s="6" t="s">
        <v>136</v>
      </c>
      <c r="B12" s="19" t="s">
        <v>157</v>
      </c>
      <c r="C12" s="6">
        <v>7549876567</v>
      </c>
      <c r="D12" s="6" t="s">
        <v>162</v>
      </c>
    </row>
    <row r="13" spans="1:15">
      <c r="A13" s="6" t="s">
        <v>137</v>
      </c>
      <c r="B13" s="19" t="s">
        <v>158</v>
      </c>
      <c r="C13" s="6">
        <v>4567876539</v>
      </c>
      <c r="D13" s="6" t="s">
        <v>152</v>
      </c>
    </row>
    <row r="14" spans="1:15">
      <c r="A14" s="6" t="s">
        <v>150</v>
      </c>
      <c r="B14" s="19" t="s">
        <v>159</v>
      </c>
      <c r="C14" s="6">
        <v>7865987789</v>
      </c>
      <c r="D14" s="6" t="s">
        <v>154</v>
      </c>
    </row>
  </sheetData>
  <mergeCells count="4">
    <mergeCell ref="A1:E1"/>
    <mergeCell ref="A9:D9"/>
    <mergeCell ref="H4:O4"/>
    <mergeCell ref="H5:O10"/>
  </mergeCells>
  <hyperlinks>
    <hyperlink ref="B6" r:id="rId1" display="eg@gmail.com"/>
    <hyperlink ref="B10" r:id="rId2"/>
    <hyperlink ref="B11" r:id="rId3"/>
    <hyperlink ref="B12" r:id="rId4"/>
    <hyperlink ref="B13" r:id="rId5"/>
    <hyperlink ref="B14" r:id="rId6"/>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M14"/>
  <sheetViews>
    <sheetView workbookViewId="0">
      <selection activeCell="C12" sqref="C12"/>
    </sheetView>
  </sheetViews>
  <sheetFormatPr defaultRowHeight="15"/>
  <cols>
    <col min="2" max="2" width="11.7109375" customWidth="1"/>
  </cols>
  <sheetData>
    <row r="1" spans="1:13">
      <c r="A1" s="54" t="s">
        <v>164</v>
      </c>
      <c r="B1" s="54"/>
      <c r="C1" s="54"/>
      <c r="D1" s="54"/>
      <c r="E1" s="54"/>
      <c r="F1" s="54"/>
    </row>
    <row r="3" spans="1:13">
      <c r="H3" s="56" t="s">
        <v>48</v>
      </c>
      <c r="I3" s="56"/>
      <c r="J3" s="56"/>
      <c r="K3" s="56"/>
      <c r="L3" s="56"/>
      <c r="M3" s="56"/>
    </row>
    <row r="4" spans="1:13">
      <c r="H4" s="95" t="s">
        <v>166</v>
      </c>
      <c r="I4" s="96"/>
      <c r="J4" s="96"/>
      <c r="K4" s="96"/>
      <c r="L4" s="96"/>
      <c r="M4" s="96"/>
    </row>
    <row r="5" spans="1:13">
      <c r="H5" s="96"/>
      <c r="I5" s="96"/>
      <c r="J5" s="96"/>
      <c r="K5" s="96"/>
      <c r="L5" s="96"/>
      <c r="M5" s="96"/>
    </row>
    <row r="6" spans="1:13">
      <c r="C6" s="94" t="s">
        <v>165</v>
      </c>
      <c r="D6" s="94"/>
      <c r="E6" s="94"/>
      <c r="F6" s="94"/>
      <c r="H6" s="96"/>
      <c r="I6" s="96"/>
      <c r="J6" s="96"/>
      <c r="K6" s="96"/>
      <c r="L6" s="96"/>
      <c r="M6" s="96"/>
    </row>
    <row r="7" spans="1:13">
      <c r="H7" s="96"/>
      <c r="I7" s="96"/>
      <c r="J7" s="96"/>
      <c r="K7" s="96"/>
      <c r="L7" s="96"/>
      <c r="M7" s="96"/>
    </row>
    <row r="8" spans="1:13">
      <c r="H8" s="96"/>
      <c r="I8" s="96"/>
      <c r="J8" s="96"/>
      <c r="K8" s="96"/>
      <c r="L8" s="96"/>
      <c r="M8" s="96"/>
    </row>
    <row r="9" spans="1:13">
      <c r="H9" s="96"/>
      <c r="I9" s="96"/>
      <c r="J9" s="96"/>
      <c r="K9" s="96"/>
      <c r="L9" s="96"/>
      <c r="M9" s="96"/>
    </row>
    <row r="10" spans="1:13">
      <c r="H10" s="96"/>
      <c r="I10" s="96"/>
      <c r="J10" s="96"/>
      <c r="K10" s="96"/>
      <c r="L10" s="96"/>
      <c r="M10" s="96"/>
    </row>
    <row r="11" spans="1:13">
      <c r="H11" s="96"/>
      <c r="I11" s="96"/>
      <c r="J11" s="96"/>
      <c r="K11" s="96"/>
      <c r="L11" s="96"/>
      <c r="M11" s="96"/>
    </row>
    <row r="12" spans="1:13">
      <c r="B12" t="s">
        <v>167</v>
      </c>
      <c r="H12" s="96"/>
      <c r="I12" s="96"/>
      <c r="J12" s="96"/>
      <c r="K12" s="96"/>
      <c r="L12" s="96"/>
      <c r="M12" s="96"/>
    </row>
    <row r="13" spans="1:13">
      <c r="H13" s="96"/>
      <c r="I13" s="96"/>
      <c r="J13" s="96"/>
      <c r="K13" s="96"/>
      <c r="L13" s="96"/>
      <c r="M13" s="96"/>
    </row>
    <row r="14" spans="1:13">
      <c r="H14" s="96"/>
      <c r="I14" s="96"/>
      <c r="J14" s="96"/>
      <c r="K14" s="96"/>
      <c r="L14" s="96"/>
      <c r="M14" s="96"/>
    </row>
  </sheetData>
  <mergeCells count="4">
    <mergeCell ref="A1:F1"/>
    <mergeCell ref="C6:F6"/>
    <mergeCell ref="H3:M3"/>
    <mergeCell ref="H4:M14"/>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Q21"/>
  <sheetViews>
    <sheetView topLeftCell="H1" workbookViewId="0">
      <selection activeCell="T15" sqref="T15"/>
    </sheetView>
  </sheetViews>
  <sheetFormatPr defaultRowHeight="15"/>
  <cols>
    <col min="4" max="4" width="10.7109375" customWidth="1"/>
    <col min="5" max="5" width="16.7109375" customWidth="1"/>
    <col min="6" max="6" width="15.7109375" customWidth="1"/>
  </cols>
  <sheetData>
    <row r="1" spans="1:8">
      <c r="A1" s="54" t="s">
        <v>168</v>
      </c>
      <c r="B1" s="54"/>
      <c r="C1" s="54"/>
      <c r="D1" s="54"/>
      <c r="E1" s="54"/>
    </row>
    <row r="2" spans="1:8">
      <c r="B2" s="56" t="s">
        <v>169</v>
      </c>
      <c r="C2" s="56"/>
      <c r="D2" s="56"/>
    </row>
    <row r="6" spans="1:8">
      <c r="C6" s="98" t="s">
        <v>170</v>
      </c>
      <c r="D6" s="98"/>
      <c r="E6" s="98"/>
      <c r="F6" s="98"/>
      <c r="G6" s="98"/>
      <c r="H6" s="98"/>
    </row>
    <row r="7" spans="1:8">
      <c r="E7" s="12" t="s">
        <v>171</v>
      </c>
      <c r="F7" s="13" t="s">
        <v>172</v>
      </c>
    </row>
    <row r="8" spans="1:8">
      <c r="D8" t="s">
        <v>173</v>
      </c>
      <c r="E8">
        <v>4000</v>
      </c>
      <c r="F8">
        <v>25000</v>
      </c>
    </row>
    <row r="9" spans="1:8">
      <c r="D9" t="s">
        <v>174</v>
      </c>
      <c r="E9">
        <v>300000</v>
      </c>
      <c r="F9">
        <v>200000</v>
      </c>
    </row>
    <row r="10" spans="1:8">
      <c r="D10" t="s">
        <v>175</v>
      </c>
      <c r="E10">
        <v>300000</v>
      </c>
      <c r="F10">
        <v>150000</v>
      </c>
    </row>
    <row r="12" spans="1:8">
      <c r="B12" s="54" t="s">
        <v>116</v>
      </c>
      <c r="C12" s="54"/>
      <c r="D12" s="54"/>
      <c r="E12" s="54"/>
      <c r="F12" s="54"/>
      <c r="G12" s="54"/>
      <c r="H12" s="54"/>
    </row>
    <row r="13" spans="1:8">
      <c r="B13" s="99" t="s">
        <v>176</v>
      </c>
      <c r="C13" s="100"/>
      <c r="D13" s="100"/>
      <c r="E13" s="100"/>
      <c r="F13" s="100"/>
      <c r="G13" s="100"/>
      <c r="H13" s="100"/>
    </row>
    <row r="14" spans="1:8">
      <c r="B14" s="100"/>
      <c r="C14" s="100"/>
      <c r="D14" s="100"/>
      <c r="E14" s="100"/>
      <c r="F14" s="100"/>
      <c r="G14" s="100"/>
      <c r="H14" s="100"/>
    </row>
    <row r="15" spans="1:8">
      <c r="B15" s="100"/>
      <c r="C15" s="100"/>
      <c r="D15" s="100"/>
      <c r="E15" s="100"/>
      <c r="F15" s="100"/>
      <c r="G15" s="100"/>
      <c r="H15" s="100"/>
    </row>
    <row r="16" spans="1:8">
      <c r="B16" s="100"/>
      <c r="C16" s="100"/>
      <c r="D16" s="100"/>
      <c r="E16" s="100"/>
      <c r="F16" s="100"/>
      <c r="G16" s="100"/>
      <c r="H16" s="100"/>
    </row>
    <row r="17" spans="2:17">
      <c r="B17" s="100"/>
      <c r="C17" s="100"/>
      <c r="D17" s="100"/>
      <c r="E17" s="100"/>
      <c r="F17" s="100"/>
      <c r="G17" s="100"/>
      <c r="H17" s="100"/>
    </row>
    <row r="18" spans="2:17">
      <c r="B18" s="100"/>
      <c r="C18" s="100"/>
      <c r="D18" s="100"/>
      <c r="E18" s="100"/>
      <c r="F18" s="100"/>
      <c r="G18" s="100"/>
      <c r="H18" s="100"/>
    </row>
    <row r="19" spans="2:17">
      <c r="B19" s="100"/>
      <c r="C19" s="100"/>
      <c r="D19" s="100"/>
      <c r="E19" s="100"/>
      <c r="F19" s="100"/>
      <c r="G19" s="100"/>
      <c r="H19" s="100"/>
    </row>
    <row r="20" spans="2:17">
      <c r="B20" s="100"/>
      <c r="C20" s="100"/>
      <c r="D20" s="100"/>
      <c r="E20" s="100"/>
      <c r="F20" s="100"/>
      <c r="G20" s="100"/>
      <c r="H20" s="100"/>
    </row>
    <row r="21" spans="2:17">
      <c r="B21" s="100"/>
      <c r="C21" s="100"/>
      <c r="D21" s="100"/>
      <c r="E21" s="100"/>
      <c r="F21" s="100"/>
      <c r="G21" s="100"/>
      <c r="H21" s="100"/>
      <c r="L21" s="97" t="s">
        <v>177</v>
      </c>
      <c r="M21" s="97"/>
      <c r="N21" s="97"/>
      <c r="O21" s="97"/>
      <c r="P21" s="97"/>
      <c r="Q21" s="97"/>
    </row>
  </sheetData>
  <mergeCells count="6">
    <mergeCell ref="L21:Q21"/>
    <mergeCell ref="A1:E1"/>
    <mergeCell ref="B2:D2"/>
    <mergeCell ref="C6:H6"/>
    <mergeCell ref="B12:H12"/>
    <mergeCell ref="B13:H21"/>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dimension ref="A1:N13"/>
  <sheetViews>
    <sheetView topLeftCell="E1" workbookViewId="0">
      <selection activeCell="N7" sqref="N7"/>
    </sheetView>
  </sheetViews>
  <sheetFormatPr defaultRowHeight="15"/>
  <cols>
    <col min="13" max="14" width="20.7109375" customWidth="1"/>
  </cols>
  <sheetData>
    <row r="1" spans="1:14">
      <c r="A1" s="46" t="s">
        <v>178</v>
      </c>
      <c r="B1" s="46"/>
      <c r="C1" s="46"/>
      <c r="D1" s="46"/>
      <c r="E1" s="46"/>
      <c r="F1" s="46"/>
    </row>
    <row r="2" spans="1:14">
      <c r="H2" s="103" t="s">
        <v>180</v>
      </c>
      <c r="I2" s="103"/>
      <c r="J2" s="103"/>
    </row>
    <row r="3" spans="1:14">
      <c r="A3" s="101" t="s">
        <v>179</v>
      </c>
      <c r="B3" s="102"/>
      <c r="C3" s="102"/>
      <c r="D3" s="102"/>
      <c r="E3" s="102"/>
      <c r="F3" s="102"/>
      <c r="H3" s="52"/>
      <c r="I3" s="52"/>
      <c r="J3" s="52"/>
      <c r="L3" s="104" t="s">
        <v>181</v>
      </c>
      <c r="M3" t="s">
        <v>183</v>
      </c>
      <c r="N3" s="21">
        <v>6000000</v>
      </c>
    </row>
    <row r="4" spans="1:14">
      <c r="A4" s="102"/>
      <c r="B4" s="102"/>
      <c r="C4" s="102"/>
      <c r="D4" s="102"/>
      <c r="E4" s="102"/>
      <c r="F4" s="102"/>
      <c r="H4" s="52"/>
      <c r="I4" s="52"/>
      <c r="J4" s="52"/>
      <c r="L4" s="105"/>
      <c r="M4" t="s">
        <v>184</v>
      </c>
      <c r="N4" s="22">
        <v>0.05</v>
      </c>
    </row>
    <row r="5" spans="1:14">
      <c r="A5" s="102"/>
      <c r="B5" s="102"/>
      <c r="C5" s="102"/>
      <c r="D5" s="102"/>
      <c r="E5" s="102"/>
      <c r="F5" s="102"/>
      <c r="H5" s="52"/>
      <c r="I5" s="52"/>
      <c r="J5" s="52"/>
      <c r="L5" s="105"/>
      <c r="M5" t="s">
        <v>185</v>
      </c>
      <c r="N5">
        <v>30</v>
      </c>
    </row>
    <row r="6" spans="1:14">
      <c r="A6" s="102"/>
      <c r="B6" s="102"/>
      <c r="C6" s="102"/>
      <c r="D6" s="102"/>
      <c r="E6" s="102"/>
      <c r="F6" s="102"/>
      <c r="H6" s="52"/>
      <c r="I6" s="52"/>
      <c r="J6" s="52"/>
    </row>
    <row r="7" spans="1:14">
      <c r="A7" s="102"/>
      <c r="B7" s="102"/>
      <c r="C7" s="102"/>
      <c r="D7" s="102"/>
      <c r="E7" s="102"/>
      <c r="F7" s="102"/>
      <c r="H7" s="52"/>
      <c r="I7" s="52"/>
      <c r="J7" s="52"/>
      <c r="L7" s="16" t="s">
        <v>182</v>
      </c>
      <c r="M7" t="s">
        <v>186</v>
      </c>
      <c r="N7" s="23">
        <f>PMT(N4/12,N5*12,N3)</f>
        <v>-32209.297380728291</v>
      </c>
    </row>
    <row r="8" spans="1:14">
      <c r="A8" s="102"/>
      <c r="B8" s="102"/>
      <c r="C8" s="102"/>
      <c r="D8" s="102"/>
      <c r="E8" s="102"/>
      <c r="F8" s="102"/>
      <c r="H8" s="52"/>
      <c r="I8" s="52"/>
      <c r="J8" s="52"/>
      <c r="N8" s="21"/>
    </row>
    <row r="9" spans="1:14">
      <c r="A9" s="102"/>
      <c r="B9" s="102"/>
      <c r="C9" s="102"/>
      <c r="D9" s="102"/>
      <c r="E9" s="102"/>
      <c r="F9" s="102"/>
      <c r="H9" s="52"/>
      <c r="I9" s="52"/>
      <c r="J9" s="52"/>
      <c r="L9" s="97" t="s">
        <v>187</v>
      </c>
      <c r="M9" s="97"/>
      <c r="N9" s="23">
        <f>N7*30*12</f>
        <v>-11595347.057062184</v>
      </c>
    </row>
    <row r="10" spans="1:14">
      <c r="A10" s="102"/>
      <c r="B10" s="102"/>
      <c r="C10" s="102"/>
      <c r="D10" s="102"/>
      <c r="E10" s="102"/>
      <c r="F10" s="102"/>
      <c r="H10" s="52"/>
      <c r="I10" s="52"/>
      <c r="J10" s="52"/>
    </row>
    <row r="11" spans="1:14">
      <c r="A11" s="102"/>
      <c r="B11" s="102"/>
      <c r="C11" s="102"/>
      <c r="D11" s="102"/>
      <c r="E11" s="102"/>
      <c r="F11" s="102"/>
    </row>
    <row r="12" spans="1:14">
      <c r="A12" s="102"/>
      <c r="B12" s="102"/>
      <c r="C12" s="102"/>
      <c r="D12" s="102"/>
      <c r="E12" s="102"/>
      <c r="F12" s="102"/>
    </row>
    <row r="13" spans="1:14">
      <c r="A13" s="102"/>
      <c r="B13" s="102"/>
      <c r="C13" s="102"/>
      <c r="D13" s="102"/>
      <c r="E13" s="102"/>
      <c r="F13" s="102"/>
    </row>
  </sheetData>
  <mergeCells count="6">
    <mergeCell ref="A1:F1"/>
    <mergeCell ref="A3:F13"/>
    <mergeCell ref="H2:J2"/>
    <mergeCell ref="H3:J10"/>
    <mergeCell ref="L3:L5"/>
    <mergeCell ref="L9:M9"/>
  </mergeCells>
  <pageMargins left="0.7" right="0.7" top="0.75" bottom="0.75" header="0.3" footer="0.3"/>
  <pageSetup orientation="portrait" horizontalDpi="300" verticalDpi="300" r:id="rId1"/>
  <drawing r:id="rId2"/>
</worksheet>
</file>

<file path=xl/worksheets/sheet16.xml><?xml version="1.0" encoding="utf-8"?>
<worksheet xmlns="http://schemas.openxmlformats.org/spreadsheetml/2006/main" xmlns:r="http://schemas.openxmlformats.org/officeDocument/2006/relationships">
  <dimension ref="A1:H18"/>
  <sheetViews>
    <sheetView workbookViewId="0">
      <selection activeCell="J10" sqref="J10"/>
    </sheetView>
  </sheetViews>
  <sheetFormatPr defaultRowHeight="15"/>
  <cols>
    <col min="2" max="2" width="11.7109375" customWidth="1"/>
    <col min="3" max="3" width="16.7109375" customWidth="1"/>
    <col min="8" max="8" width="16.7109375" customWidth="1"/>
  </cols>
  <sheetData>
    <row r="1" spans="1:8">
      <c r="A1" s="54" t="s">
        <v>188</v>
      </c>
      <c r="B1" s="54"/>
      <c r="C1" s="54"/>
      <c r="D1" s="54"/>
      <c r="E1" s="54"/>
    </row>
    <row r="2" spans="1:8">
      <c r="H2" s="16" t="s">
        <v>200</v>
      </c>
    </row>
    <row r="3" spans="1:8">
      <c r="B3" s="65" t="s">
        <v>189</v>
      </c>
      <c r="C3" s="65"/>
      <c r="D3" s="65"/>
      <c r="E3" s="65"/>
      <c r="H3" s="20" t="s">
        <v>201</v>
      </c>
    </row>
    <row r="4" spans="1:8">
      <c r="H4" s="20" t="s">
        <v>202</v>
      </c>
    </row>
    <row r="5" spans="1:8">
      <c r="B5" s="70" t="s">
        <v>190</v>
      </c>
      <c r="C5" s="70"/>
      <c r="E5" s="52" t="s">
        <v>197</v>
      </c>
      <c r="F5" s="52"/>
      <c r="H5" s="20" t="s">
        <v>203</v>
      </c>
    </row>
    <row r="6" spans="1:8">
      <c r="B6" t="s">
        <v>191</v>
      </c>
      <c r="C6" t="s">
        <v>196</v>
      </c>
      <c r="E6" s="52" t="s">
        <v>198</v>
      </c>
      <c r="F6" s="52"/>
      <c r="H6" s="20" t="s">
        <v>204</v>
      </c>
    </row>
    <row r="7" spans="1:8">
      <c r="B7" t="s">
        <v>192</v>
      </c>
      <c r="C7" t="s">
        <v>196</v>
      </c>
      <c r="H7" s="20" t="s">
        <v>205</v>
      </c>
    </row>
    <row r="8" spans="1:8">
      <c r="B8" t="s">
        <v>193</v>
      </c>
      <c r="C8" t="s">
        <v>196</v>
      </c>
      <c r="E8" t="s">
        <v>199</v>
      </c>
      <c r="H8" s="20" t="s">
        <v>201</v>
      </c>
    </row>
    <row r="9" spans="1:8">
      <c r="B9" t="s">
        <v>194</v>
      </c>
      <c r="C9" t="s">
        <v>196</v>
      </c>
      <c r="H9" s="20" t="s">
        <v>206</v>
      </c>
    </row>
    <row r="10" spans="1:8">
      <c r="B10" t="s">
        <v>195</v>
      </c>
      <c r="C10" t="s">
        <v>196</v>
      </c>
      <c r="H10" s="20" t="s">
        <v>207</v>
      </c>
    </row>
    <row r="11" spans="1:8">
      <c r="H11" s="20" t="s">
        <v>208</v>
      </c>
    </row>
    <row r="12" spans="1:8">
      <c r="H12" s="20" t="s">
        <v>209</v>
      </c>
    </row>
    <row r="13" spans="1:8">
      <c r="H13" s="20" t="s">
        <v>210</v>
      </c>
    </row>
    <row r="14" spans="1:8">
      <c r="H14" s="20" t="s">
        <v>198</v>
      </c>
    </row>
    <row r="15" spans="1:8">
      <c r="H15" s="20" t="s">
        <v>211</v>
      </c>
    </row>
    <row r="16" spans="1:8">
      <c r="H16" s="20" t="s">
        <v>212</v>
      </c>
    </row>
    <row r="17" spans="8:8">
      <c r="H17" s="20" t="s">
        <v>213</v>
      </c>
    </row>
    <row r="18" spans="8:8">
      <c r="H18" s="20" t="s">
        <v>214</v>
      </c>
    </row>
  </sheetData>
  <mergeCells count="5">
    <mergeCell ref="A1:E1"/>
    <mergeCell ref="B3:E3"/>
    <mergeCell ref="B5:C5"/>
    <mergeCell ref="E5:F5"/>
    <mergeCell ref="E6:F6"/>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U15"/>
  <sheetViews>
    <sheetView workbookViewId="0">
      <selection activeCell="G19" sqref="G19"/>
    </sheetView>
  </sheetViews>
  <sheetFormatPr defaultRowHeight="15"/>
  <sheetData>
    <row r="1" spans="1:21">
      <c r="A1" s="46" t="s">
        <v>215</v>
      </c>
      <c r="B1" s="46"/>
      <c r="C1" s="46"/>
      <c r="D1" s="46"/>
      <c r="E1" s="46"/>
    </row>
    <row r="2" spans="1:21">
      <c r="A2" s="106" t="s">
        <v>216</v>
      </c>
      <c r="B2" s="107"/>
      <c r="C2" s="107"/>
      <c r="D2" s="107"/>
      <c r="E2" s="107"/>
    </row>
    <row r="3" spans="1:21">
      <c r="A3" s="107"/>
      <c r="B3" s="107"/>
      <c r="C3" s="107"/>
      <c r="D3" s="107"/>
      <c r="E3" s="107"/>
    </row>
    <row r="4" spans="1:21">
      <c r="A4" s="107"/>
      <c r="B4" s="107"/>
      <c r="C4" s="107"/>
      <c r="D4" s="107"/>
      <c r="E4" s="107"/>
    </row>
    <row r="5" spans="1:21">
      <c r="A5" s="107"/>
      <c r="B5" s="107"/>
      <c r="C5" s="107"/>
      <c r="D5" s="107"/>
      <c r="E5" s="107"/>
    </row>
    <row r="6" spans="1:21">
      <c r="A6" s="107"/>
      <c r="B6" s="107"/>
      <c r="C6" s="107"/>
      <c r="D6" s="107"/>
      <c r="E6" s="107"/>
    </row>
    <row r="7" spans="1:21">
      <c r="A7" s="107"/>
      <c r="B7" s="107"/>
      <c r="C7" s="107"/>
      <c r="D7" s="107"/>
      <c r="E7" s="107"/>
    </row>
    <row r="8" spans="1:21">
      <c r="A8" s="107"/>
      <c r="B8" s="107"/>
      <c r="C8" s="107"/>
      <c r="D8" s="107"/>
      <c r="E8" s="107"/>
    </row>
    <row r="9" spans="1:21">
      <c r="A9" s="107"/>
      <c r="B9" s="107"/>
      <c r="C9" s="107"/>
      <c r="D9" s="107"/>
      <c r="E9" s="107"/>
    </row>
    <row r="11" spans="1:21">
      <c r="B11" s="13" t="s">
        <v>217</v>
      </c>
      <c r="C11" s="108" t="s">
        <v>220</v>
      </c>
      <c r="D11" s="108"/>
      <c r="E11" s="108"/>
      <c r="F11" s="108"/>
      <c r="G11" s="108"/>
      <c r="H11" s="108"/>
      <c r="I11" s="108"/>
      <c r="J11" s="108"/>
      <c r="K11" s="108"/>
      <c r="L11" s="108"/>
      <c r="M11" s="108"/>
      <c r="N11" s="108"/>
      <c r="O11" s="108"/>
      <c r="P11" s="108"/>
      <c r="Q11" s="108"/>
      <c r="R11" s="108"/>
      <c r="S11" s="108"/>
      <c r="T11" s="108"/>
      <c r="U11" s="108"/>
    </row>
    <row r="13" spans="1:21">
      <c r="B13" s="13" t="s">
        <v>218</v>
      </c>
      <c r="C13" s="108" t="s">
        <v>221</v>
      </c>
      <c r="D13" s="108"/>
      <c r="E13" s="108"/>
      <c r="F13" s="108"/>
      <c r="G13" s="108"/>
      <c r="H13" s="108"/>
      <c r="I13" s="108"/>
      <c r="J13" s="108"/>
      <c r="K13" s="108"/>
      <c r="L13" s="108"/>
      <c r="M13" s="108"/>
      <c r="N13" s="108"/>
      <c r="O13" s="108"/>
      <c r="P13" s="108"/>
      <c r="Q13" s="108"/>
      <c r="R13" s="108"/>
      <c r="S13" s="108"/>
      <c r="T13" s="108"/>
      <c r="U13" s="108"/>
    </row>
    <row r="15" spans="1:21">
      <c r="B15" s="13" t="s">
        <v>219</v>
      </c>
      <c r="C15" s="108" t="s">
        <v>222</v>
      </c>
      <c r="D15" s="108"/>
      <c r="E15" s="108"/>
      <c r="F15" s="108"/>
      <c r="G15" s="108"/>
      <c r="H15" s="108"/>
      <c r="I15" s="108"/>
      <c r="J15" s="108"/>
      <c r="K15" s="108"/>
      <c r="L15" s="108"/>
      <c r="M15" s="108"/>
      <c r="N15" s="108"/>
      <c r="O15" s="108"/>
      <c r="P15" s="108"/>
      <c r="Q15" s="108"/>
      <c r="R15" s="108"/>
      <c r="S15" s="108"/>
      <c r="T15" s="108"/>
      <c r="U15" s="108"/>
    </row>
  </sheetData>
  <mergeCells count="5">
    <mergeCell ref="A1:E1"/>
    <mergeCell ref="A2:E9"/>
    <mergeCell ref="C11:U11"/>
    <mergeCell ref="C13:U13"/>
    <mergeCell ref="C15:U15"/>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3"/>
  <sheetViews>
    <sheetView workbookViewId="0">
      <selection activeCell="A5" sqref="A5"/>
    </sheetView>
  </sheetViews>
  <sheetFormatPr defaultRowHeight="15"/>
  <cols>
    <col min="1" max="1" width="11.7109375" customWidth="1"/>
    <col min="2" max="2" width="15.7109375" customWidth="1"/>
    <col min="3" max="3" width="16.7109375" customWidth="1"/>
    <col min="4" max="4" width="12.7109375" customWidth="1"/>
  </cols>
  <sheetData>
    <row r="1" spans="1:4">
      <c r="A1" t="s">
        <v>223</v>
      </c>
      <c r="B1" t="s">
        <v>224</v>
      </c>
      <c r="C1" t="s">
        <v>225</v>
      </c>
      <c r="D1" t="s">
        <v>226</v>
      </c>
    </row>
    <row r="2" spans="1:4">
      <c r="A2" t="e">
        <v>#VALUE!</v>
      </c>
      <c r="B2">
        <v>619000</v>
      </c>
      <c r="C2" t="e">
        <v>#VALUE!</v>
      </c>
    </row>
    <row r="3" spans="1:4">
      <c r="A3" t="e">
        <v>#VALUE!</v>
      </c>
      <c r="B3">
        <v>1366417754</v>
      </c>
      <c r="C3" s="25">
        <v>2611000000000</v>
      </c>
      <c r="D3" t="s">
        <v>227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H24"/>
  <sheetViews>
    <sheetView workbookViewId="0"/>
  </sheetViews>
  <sheetFormatPr defaultRowHeight="15"/>
  <cols>
    <col min="1" max="1" width="13.7109375" customWidth="1"/>
    <col min="2" max="2" width="11.28515625" customWidth="1"/>
    <col min="3" max="3" width="12.28515625" customWidth="1"/>
    <col min="4" max="4" width="25" customWidth="1"/>
    <col min="5" max="5" width="15.7109375" customWidth="1"/>
    <col min="7" max="7" width="15.7109375" customWidth="1"/>
    <col min="8" max="8" width="23.7109375" customWidth="1"/>
  </cols>
  <sheetData>
    <row r="1" spans="1:8">
      <c r="A1" s="35" t="s">
        <v>386</v>
      </c>
      <c r="B1" s="35" t="s">
        <v>387</v>
      </c>
      <c r="C1" s="35" t="s">
        <v>388</v>
      </c>
      <c r="D1" s="35" t="s">
        <v>389</v>
      </c>
    </row>
    <row r="2" spans="1:8">
      <c r="A2" s="36" t="s">
        <v>230</v>
      </c>
      <c r="B2" s="35" t="s">
        <v>231</v>
      </c>
      <c r="C2" s="45">
        <v>43880</v>
      </c>
      <c r="D2" s="26" t="s">
        <v>391</v>
      </c>
    </row>
    <row r="3" spans="1:8">
      <c r="A3" s="36" t="s">
        <v>370</v>
      </c>
      <c r="B3" s="35" t="s">
        <v>232</v>
      </c>
      <c r="C3" s="45">
        <v>43936</v>
      </c>
      <c r="D3" s="26" t="s">
        <v>392</v>
      </c>
    </row>
    <row r="4" spans="1:8">
      <c r="A4" s="36" t="s">
        <v>288</v>
      </c>
      <c r="B4" s="35" t="s">
        <v>233</v>
      </c>
      <c r="C4" s="45">
        <v>43880</v>
      </c>
      <c r="D4" s="26" t="s">
        <v>393</v>
      </c>
    </row>
    <row r="5" spans="1:8">
      <c r="A5" s="36" t="s">
        <v>283</v>
      </c>
      <c r="B5" s="35" t="s">
        <v>390</v>
      </c>
      <c r="C5" s="45">
        <v>43862</v>
      </c>
      <c r="D5" s="26" t="s">
        <v>394</v>
      </c>
    </row>
    <row r="16" spans="1:8">
      <c r="B16" s="46" t="s">
        <v>228</v>
      </c>
      <c r="C16" s="46"/>
      <c r="D16" s="46"/>
      <c r="E16" s="46"/>
      <c r="F16" s="46"/>
      <c r="G16" s="46"/>
      <c r="H16" s="24"/>
    </row>
    <row r="17" spans="2:7">
      <c r="B17" s="101" t="s">
        <v>229</v>
      </c>
      <c r="C17" s="102"/>
      <c r="D17" s="102"/>
      <c r="E17" s="102"/>
      <c r="F17" s="102"/>
      <c r="G17" s="102"/>
    </row>
    <row r="18" spans="2:7">
      <c r="B18" s="102"/>
      <c r="C18" s="102"/>
      <c r="D18" s="102"/>
      <c r="E18" s="102"/>
      <c r="F18" s="102"/>
      <c r="G18" s="102"/>
    </row>
    <row r="19" spans="2:7">
      <c r="B19" s="102"/>
      <c r="C19" s="102"/>
      <c r="D19" s="102"/>
      <c r="E19" s="102"/>
      <c r="F19" s="102"/>
      <c r="G19" s="102"/>
    </row>
    <row r="20" spans="2:7">
      <c r="B20" s="102"/>
      <c r="C20" s="102"/>
      <c r="D20" s="102"/>
      <c r="E20" s="102"/>
      <c r="F20" s="102"/>
      <c r="G20" s="102"/>
    </row>
    <row r="21" spans="2:7">
      <c r="B21" s="102"/>
      <c r="C21" s="102"/>
      <c r="D21" s="102"/>
      <c r="E21" s="102"/>
      <c r="F21" s="102"/>
      <c r="G21" s="102"/>
    </row>
    <row r="22" spans="2:7">
      <c r="B22" s="102"/>
      <c r="C22" s="102"/>
      <c r="D22" s="102"/>
      <c r="E22" s="102"/>
      <c r="F22" s="102"/>
      <c r="G22" s="102"/>
    </row>
    <row r="23" spans="2:7">
      <c r="B23" s="102"/>
      <c r="C23" s="102"/>
      <c r="D23" s="102"/>
      <c r="E23" s="102"/>
      <c r="F23" s="102"/>
      <c r="G23" s="102"/>
    </row>
    <row r="24" spans="2:7">
      <c r="B24" s="102"/>
      <c r="C24" s="102"/>
      <c r="D24" s="102"/>
      <c r="E24" s="102"/>
      <c r="F24" s="102"/>
      <c r="G24" s="102"/>
    </row>
  </sheetData>
  <mergeCells count="2">
    <mergeCell ref="B16:G16"/>
    <mergeCell ref="B17:G24"/>
  </mergeCells>
  <hyperlinks>
    <hyperlink ref="D2" r:id="rId1"/>
    <hyperlink ref="D3" r:id="rId2"/>
    <hyperlink ref="D4" r:id="rId3"/>
    <hyperlink ref="D5" r:id="rId4"/>
  </hyperlinks>
  <pageMargins left="0.7" right="0.7" top="0.75" bottom="0.75" header="0.3" footer="0.3"/>
  <pageSetup orientation="portrait" horizontalDpi="300" verticalDpi="300" r:id="rId5"/>
</worksheet>
</file>

<file path=xl/worksheets/sheet20.xml><?xml version="1.0" encoding="utf-8"?>
<worksheet xmlns="http://schemas.openxmlformats.org/spreadsheetml/2006/main" xmlns:r="http://schemas.openxmlformats.org/officeDocument/2006/relationships">
  <dimension ref="A1:I13"/>
  <sheetViews>
    <sheetView workbookViewId="0">
      <selection activeCell="F13" sqref="F13:I13"/>
    </sheetView>
  </sheetViews>
  <sheetFormatPr defaultRowHeight="15"/>
  <sheetData>
    <row r="1" spans="1:9">
      <c r="A1" s="109" t="s">
        <v>234</v>
      </c>
      <c r="B1" s="109"/>
      <c r="C1" s="109"/>
      <c r="D1" s="109"/>
      <c r="E1" s="109"/>
      <c r="F1" s="109"/>
      <c r="G1" s="109"/>
      <c r="H1" s="109"/>
      <c r="I1" s="109"/>
    </row>
    <row r="2" spans="1:9">
      <c r="A2" s="109"/>
      <c r="B2" s="109"/>
      <c r="C2" s="109"/>
      <c r="D2" s="109"/>
      <c r="E2" s="109"/>
      <c r="F2" s="109"/>
      <c r="G2" s="109"/>
      <c r="H2" s="109"/>
      <c r="I2" s="109"/>
    </row>
    <row r="3" spans="1:9">
      <c r="A3" s="109"/>
      <c r="B3" s="109"/>
      <c r="C3" s="109"/>
      <c r="D3" s="109"/>
      <c r="E3" s="109"/>
      <c r="F3" s="109"/>
      <c r="G3" s="109"/>
      <c r="H3" s="109"/>
      <c r="I3" s="109"/>
    </row>
    <row r="13" spans="1:9">
      <c r="A13" s="110" t="s">
        <v>235</v>
      </c>
      <c r="B13" s="110"/>
      <c r="C13" s="110"/>
      <c r="D13" s="110"/>
      <c r="F13" s="111" t="s">
        <v>236</v>
      </c>
      <c r="G13" s="111"/>
      <c r="H13" s="111"/>
      <c r="I13" s="111"/>
    </row>
  </sheetData>
  <mergeCells count="3">
    <mergeCell ref="A1:I3"/>
    <mergeCell ref="A13:D13"/>
    <mergeCell ref="F13:I13"/>
  </mergeCells>
  <hyperlinks>
    <hyperlink ref="A13:D13" location="STUDENT_MARKSHEET!A1" display="STUDENTS MARKSHEET"/>
    <hyperlink ref="F13:I13" location="'PAYROLL-salary Management'!A1" display="EMPLOYEE PAYROLL"/>
  </hyperlink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dimension ref="A1:Q17"/>
  <sheetViews>
    <sheetView workbookViewId="0">
      <selection sqref="A1:Q6"/>
    </sheetView>
  </sheetViews>
  <sheetFormatPr defaultRowHeight="15"/>
  <cols>
    <col min="2" max="2" width="12.7109375" customWidth="1"/>
    <col min="3" max="3" width="15.7109375" customWidth="1"/>
    <col min="4" max="4" width="16.7109375" customWidth="1"/>
    <col min="5" max="5" width="17.7109375" customWidth="1"/>
    <col min="6" max="7" width="19.7109375" customWidth="1"/>
    <col min="8" max="8" width="15.7109375" customWidth="1"/>
    <col min="10" max="10" width="12.7109375" customWidth="1"/>
    <col min="13" max="14" width="19.7109375" customWidth="1"/>
    <col min="15" max="15" width="23.7109375" customWidth="1"/>
    <col min="16" max="16" width="18.7109375" customWidth="1"/>
    <col min="17" max="17" width="12.7109375" customWidth="1"/>
  </cols>
  <sheetData>
    <row r="1" spans="1:17">
      <c r="A1" s="112" t="s">
        <v>237</v>
      </c>
      <c r="B1" s="112"/>
      <c r="C1" s="112"/>
      <c r="D1" s="112"/>
      <c r="E1" s="112"/>
      <c r="F1" s="112"/>
      <c r="G1" s="112"/>
      <c r="H1" s="112"/>
      <c r="I1" s="112"/>
      <c r="J1" s="112"/>
      <c r="K1" s="112"/>
      <c r="L1" s="112"/>
      <c r="M1" s="112"/>
      <c r="N1" s="112"/>
      <c r="O1" s="112"/>
      <c r="P1" s="112"/>
      <c r="Q1" s="112"/>
    </row>
    <row r="2" spans="1:17">
      <c r="A2" s="112"/>
      <c r="B2" s="112"/>
      <c r="C2" s="112"/>
      <c r="D2" s="112"/>
      <c r="E2" s="112"/>
      <c r="F2" s="112"/>
      <c r="G2" s="112"/>
      <c r="H2" s="112"/>
      <c r="I2" s="112"/>
      <c r="J2" s="112"/>
      <c r="K2" s="112"/>
      <c r="L2" s="112"/>
      <c r="M2" s="112"/>
      <c r="N2" s="112"/>
      <c r="O2" s="112"/>
      <c r="P2" s="112"/>
      <c r="Q2" s="112"/>
    </row>
    <row r="3" spans="1:17">
      <c r="A3" s="112"/>
      <c r="B3" s="112"/>
      <c r="C3" s="112"/>
      <c r="D3" s="112"/>
      <c r="E3" s="112"/>
      <c r="F3" s="112"/>
      <c r="G3" s="112"/>
      <c r="H3" s="112"/>
      <c r="I3" s="112"/>
      <c r="J3" s="112"/>
      <c r="K3" s="112"/>
      <c r="L3" s="112"/>
      <c r="M3" s="112"/>
      <c r="N3" s="112"/>
      <c r="O3" s="112"/>
      <c r="P3" s="112"/>
      <c r="Q3" s="112"/>
    </row>
    <row r="4" spans="1:17">
      <c r="A4" s="112"/>
      <c r="B4" s="112"/>
      <c r="C4" s="112"/>
      <c r="D4" s="112"/>
      <c r="E4" s="112"/>
      <c r="F4" s="112"/>
      <c r="G4" s="112"/>
      <c r="H4" s="112"/>
      <c r="I4" s="112"/>
      <c r="J4" s="112"/>
      <c r="K4" s="112"/>
      <c r="L4" s="112"/>
      <c r="M4" s="112"/>
      <c r="N4" s="112"/>
      <c r="O4" s="112"/>
      <c r="P4" s="112"/>
      <c r="Q4" s="112"/>
    </row>
    <row r="5" spans="1:17">
      <c r="A5" s="112"/>
      <c r="B5" s="112"/>
      <c r="C5" s="112"/>
      <c r="D5" s="112"/>
      <c r="E5" s="112"/>
      <c r="F5" s="112"/>
      <c r="G5" s="112"/>
      <c r="H5" s="112"/>
      <c r="I5" s="112"/>
      <c r="J5" s="112"/>
      <c r="K5" s="112"/>
      <c r="L5" s="112"/>
      <c r="M5" s="112"/>
      <c r="N5" s="112"/>
      <c r="O5" s="112"/>
      <c r="P5" s="112"/>
      <c r="Q5" s="112"/>
    </row>
    <row r="6" spans="1:17">
      <c r="A6" s="112"/>
      <c r="B6" s="112"/>
      <c r="C6" s="112"/>
      <c r="D6" s="112"/>
      <c r="E6" s="112"/>
      <c r="F6" s="112"/>
      <c r="G6" s="112"/>
      <c r="H6" s="112"/>
      <c r="I6" s="112"/>
      <c r="J6" s="112"/>
      <c r="K6" s="112"/>
      <c r="L6" s="112"/>
      <c r="M6" s="112"/>
      <c r="N6" s="112"/>
      <c r="O6" s="112"/>
      <c r="P6" s="112"/>
      <c r="Q6" s="112"/>
    </row>
    <row r="7" spans="1:17">
      <c r="A7" s="113" t="s">
        <v>238</v>
      </c>
      <c r="B7" s="113"/>
      <c r="C7" s="113"/>
      <c r="D7" s="113"/>
      <c r="E7" t="s">
        <v>239</v>
      </c>
      <c r="F7" t="s">
        <v>240</v>
      </c>
      <c r="G7" t="s">
        <v>241</v>
      </c>
      <c r="H7" t="s">
        <v>242</v>
      </c>
      <c r="I7" t="s">
        <v>243</v>
      </c>
      <c r="J7" t="s">
        <v>244</v>
      </c>
      <c r="K7" t="s">
        <v>245</v>
      </c>
      <c r="L7" t="s">
        <v>246</v>
      </c>
      <c r="M7" t="s">
        <v>247</v>
      </c>
      <c r="N7" t="s">
        <v>248</v>
      </c>
      <c r="O7" t="s">
        <v>249</v>
      </c>
      <c r="P7" t="s">
        <v>250</v>
      </c>
      <c r="Q7" t="s">
        <v>251</v>
      </c>
    </row>
    <row r="8" spans="1:17">
      <c r="A8" t="s">
        <v>252</v>
      </c>
      <c r="B8" t="s">
        <v>255</v>
      </c>
      <c r="C8" t="s">
        <v>258</v>
      </c>
      <c r="D8" t="s">
        <v>60</v>
      </c>
      <c r="E8" t="s">
        <v>239</v>
      </c>
      <c r="F8">
        <v>80</v>
      </c>
      <c r="G8">
        <v>50</v>
      </c>
      <c r="H8">
        <v>100</v>
      </c>
      <c r="I8">
        <v>70</v>
      </c>
      <c r="J8">
        <v>50</v>
      </c>
      <c r="K8">
        <v>50</v>
      </c>
      <c r="L8">
        <v>60</v>
      </c>
      <c r="M8">
        <v>90</v>
      </c>
      <c r="N8">
        <f t="shared" ref="N8:N17" si="0">SUM(F8:M8)</f>
        <v>550</v>
      </c>
      <c r="O8" s="30">
        <f t="shared" ref="O8:O17" si="1">N8/800</f>
        <v>0.6875</v>
      </c>
      <c r="P8" t="str">
        <f>IF(O8&lt;40%,"E",IF(O8&lt;60%,"C",IF(O8&lt;70%,"B",IF(O8&lt;80%,"A"))))</f>
        <v>B</v>
      </c>
      <c r="Q8" t="str">
        <f>IF(O8&lt;=50%,"FAIL","PASS")</f>
        <v>PASS</v>
      </c>
    </row>
    <row r="9" spans="1:17">
      <c r="A9" t="s">
        <v>253</v>
      </c>
      <c r="B9" t="s">
        <v>256</v>
      </c>
      <c r="C9" t="s">
        <v>135</v>
      </c>
      <c r="D9" t="s">
        <v>280</v>
      </c>
      <c r="E9" t="str">
        <f t="shared" ref="E9:E17" si="2">UPPER(D9)</f>
        <v>HARUKI MURAKAMI</v>
      </c>
      <c r="F9">
        <v>90</v>
      </c>
      <c r="G9">
        <v>49</v>
      </c>
      <c r="H9">
        <v>55</v>
      </c>
      <c r="I9">
        <v>90</v>
      </c>
      <c r="J9">
        <v>34</v>
      </c>
      <c r="K9">
        <v>45</v>
      </c>
      <c r="L9">
        <v>23</v>
      </c>
      <c r="M9">
        <v>66</v>
      </c>
      <c r="N9">
        <f t="shared" si="0"/>
        <v>452</v>
      </c>
      <c r="O9" s="30">
        <f t="shared" si="1"/>
        <v>0.56499999999999995</v>
      </c>
      <c r="P9" t="str">
        <f>IF(O9&lt;40%,"E",IF(O9&lt;50%,"B",IF(O9&lt;60%,"A")))</f>
        <v>A</v>
      </c>
      <c r="Q9" t="str">
        <f>IF(O9&lt;=50%,"FAIL","PASS")</f>
        <v>PASS</v>
      </c>
    </row>
    <row r="10" spans="1:17">
      <c r="A10" t="s">
        <v>254</v>
      </c>
      <c r="B10" t="s">
        <v>257</v>
      </c>
      <c r="C10" t="s">
        <v>259</v>
      </c>
      <c r="D10" t="s">
        <v>281</v>
      </c>
      <c r="E10" t="str">
        <f t="shared" si="2"/>
        <v>NO NAME</v>
      </c>
      <c r="F10">
        <v>67</v>
      </c>
      <c r="G10">
        <v>78</v>
      </c>
      <c r="H10">
        <v>30</v>
      </c>
      <c r="I10">
        <v>38</v>
      </c>
      <c r="J10">
        <v>32</v>
      </c>
      <c r="K10">
        <v>21</v>
      </c>
      <c r="L10">
        <v>22</v>
      </c>
      <c r="M10">
        <v>35</v>
      </c>
      <c r="N10">
        <f t="shared" si="0"/>
        <v>323</v>
      </c>
      <c r="O10" s="30">
        <f t="shared" si="1"/>
        <v>0.40375</v>
      </c>
      <c r="P10" t="str">
        <f>IF(O10&lt;40%,"E",IF(O10&lt;50%,"B"))</f>
        <v>B</v>
      </c>
      <c r="Q10" t="str">
        <f>IF(O10&lt;=50%,"FAIL","PASS")</f>
        <v>FAIL</v>
      </c>
    </row>
    <row r="11" spans="1:17">
      <c r="A11" t="s">
        <v>260</v>
      </c>
      <c r="B11" t="s">
        <v>267</v>
      </c>
      <c r="C11" t="s">
        <v>274</v>
      </c>
      <c r="D11" t="s">
        <v>282</v>
      </c>
      <c r="E11" t="str">
        <f t="shared" si="2"/>
        <v>NAM CHETTRI</v>
      </c>
      <c r="F11">
        <v>80</v>
      </c>
      <c r="G11">
        <v>57</v>
      </c>
      <c r="H11">
        <v>40</v>
      </c>
      <c r="I11">
        <v>80</v>
      </c>
      <c r="J11">
        <v>55</v>
      </c>
      <c r="K11">
        <v>56</v>
      </c>
      <c r="L11">
        <v>88</v>
      </c>
      <c r="M11">
        <v>66</v>
      </c>
      <c r="N11">
        <f t="shared" si="0"/>
        <v>522</v>
      </c>
      <c r="O11" s="30">
        <f t="shared" si="1"/>
        <v>0.65249999999999997</v>
      </c>
      <c r="P11" t="str">
        <f>IF(11&lt;40%,"E",IF(O11&lt;50%,"C",IF(O11&lt;70%,"B")))</f>
        <v>B</v>
      </c>
      <c r="Q11" t="str">
        <f>IF(O11&lt;=50%,"FAIL","PASS")</f>
        <v>PASS</v>
      </c>
    </row>
    <row r="12" spans="1:17">
      <c r="A12" t="s">
        <v>261</v>
      </c>
      <c r="B12" t="s">
        <v>268</v>
      </c>
      <c r="C12" t="s">
        <v>275</v>
      </c>
      <c r="D12" t="s">
        <v>283</v>
      </c>
      <c r="E12" t="str">
        <f t="shared" si="2"/>
        <v>TULASHA SHARMA</v>
      </c>
      <c r="F12">
        <v>50</v>
      </c>
      <c r="G12">
        <v>89</v>
      </c>
      <c r="H12">
        <v>46</v>
      </c>
      <c r="I12">
        <v>70</v>
      </c>
      <c r="J12">
        <v>38</v>
      </c>
      <c r="K12">
        <v>76</v>
      </c>
      <c r="L12">
        <v>55</v>
      </c>
      <c r="M12">
        <v>35</v>
      </c>
      <c r="N12">
        <f t="shared" si="0"/>
        <v>459</v>
      </c>
      <c r="O12" s="30">
        <f t="shared" si="1"/>
        <v>0.57374999999999998</v>
      </c>
      <c r="P12" t="str">
        <f>IF(O12&lt;40%,"E",IF(O12&lt;50%,"D",IF(O12&lt;60%,"C")))</f>
        <v>C</v>
      </c>
      <c r="Q12" t="str">
        <f>IF(O12&lt;=50%,"FAIL","PASS")</f>
        <v>PASS</v>
      </c>
    </row>
    <row r="13" spans="1:17">
      <c r="A13" t="s">
        <v>262</v>
      </c>
      <c r="B13" t="s">
        <v>269</v>
      </c>
      <c r="C13" t="s">
        <v>276</v>
      </c>
      <c r="D13" t="s">
        <v>284</v>
      </c>
      <c r="E13" t="str">
        <f t="shared" si="2"/>
        <v>RASNA KARKI</v>
      </c>
      <c r="F13">
        <v>40</v>
      </c>
      <c r="G13">
        <v>70</v>
      </c>
      <c r="H13">
        <v>50</v>
      </c>
      <c r="I13">
        <v>98</v>
      </c>
      <c r="J13">
        <v>55</v>
      </c>
      <c r="K13">
        <v>66</v>
      </c>
      <c r="L13">
        <v>77</v>
      </c>
      <c r="M13">
        <v>98</v>
      </c>
      <c r="N13">
        <f t="shared" si="0"/>
        <v>554</v>
      </c>
      <c r="O13" s="30">
        <f t="shared" si="1"/>
        <v>0.6925</v>
      </c>
      <c r="P13" t="str">
        <f>IF(O13&lt;40%,"E",IF(O13&lt;50%,"D",IF(O13&lt;70%,"B")))</f>
        <v>B</v>
      </c>
    </row>
    <row r="14" spans="1:17">
      <c r="A14" t="s">
        <v>263</v>
      </c>
      <c r="B14" t="s">
        <v>270</v>
      </c>
      <c r="C14" t="s">
        <v>277</v>
      </c>
      <c r="D14" t="s">
        <v>285</v>
      </c>
      <c r="E14" t="str">
        <f t="shared" si="2"/>
        <v>JEENA LIMBOO</v>
      </c>
      <c r="F14">
        <v>78</v>
      </c>
      <c r="G14">
        <v>45</v>
      </c>
      <c r="H14">
        <v>90</v>
      </c>
      <c r="I14">
        <v>87</v>
      </c>
      <c r="J14">
        <v>77</v>
      </c>
      <c r="K14">
        <v>45</v>
      </c>
      <c r="L14">
        <v>87</v>
      </c>
      <c r="M14">
        <v>96</v>
      </c>
      <c r="N14">
        <f t="shared" si="0"/>
        <v>605</v>
      </c>
      <c r="O14" s="30">
        <f t="shared" si="1"/>
        <v>0.75624999999999998</v>
      </c>
    </row>
    <row r="15" spans="1:17">
      <c r="A15" t="s">
        <v>264</v>
      </c>
      <c r="B15" t="s">
        <v>271</v>
      </c>
      <c r="C15" t="s">
        <v>278</v>
      </c>
      <c r="D15" t="s">
        <v>286</v>
      </c>
      <c r="E15" t="str">
        <f t="shared" si="2"/>
        <v>SHANTI REGMI</v>
      </c>
      <c r="F15">
        <v>76</v>
      </c>
      <c r="G15">
        <v>60</v>
      </c>
      <c r="H15">
        <v>80</v>
      </c>
      <c r="I15">
        <v>85</v>
      </c>
      <c r="J15">
        <v>88</v>
      </c>
      <c r="K15">
        <v>54</v>
      </c>
      <c r="L15">
        <v>64</v>
      </c>
      <c r="M15">
        <v>57</v>
      </c>
      <c r="N15">
        <f t="shared" si="0"/>
        <v>564</v>
      </c>
      <c r="O15" s="30">
        <f t="shared" si="1"/>
        <v>0.70499999999999996</v>
      </c>
    </row>
    <row r="16" spans="1:17">
      <c r="A16" t="s">
        <v>265</v>
      </c>
      <c r="B16" t="s">
        <v>272</v>
      </c>
      <c r="C16" t="s">
        <v>279</v>
      </c>
      <c r="D16" t="s">
        <v>287</v>
      </c>
      <c r="E16" t="str">
        <f t="shared" si="2"/>
        <v>SASHIKA RAI</v>
      </c>
      <c r="F16">
        <v>65</v>
      </c>
      <c r="G16">
        <v>62</v>
      </c>
      <c r="H16">
        <v>85</v>
      </c>
      <c r="I16">
        <v>40</v>
      </c>
      <c r="J16">
        <v>90</v>
      </c>
      <c r="K16">
        <v>22</v>
      </c>
      <c r="L16">
        <v>35</v>
      </c>
      <c r="M16">
        <v>84</v>
      </c>
      <c r="N16">
        <f t="shared" si="0"/>
        <v>483</v>
      </c>
      <c r="O16" s="30">
        <f t="shared" si="1"/>
        <v>0.60375000000000001</v>
      </c>
    </row>
    <row r="17" spans="1:15">
      <c r="A17" t="s">
        <v>266</v>
      </c>
      <c r="B17" t="s">
        <v>273</v>
      </c>
      <c r="C17" t="s">
        <v>274</v>
      </c>
      <c r="D17" t="s">
        <v>288</v>
      </c>
      <c r="E17" t="str">
        <f t="shared" si="2"/>
        <v>LAXMI CHETTRI</v>
      </c>
      <c r="F17">
        <v>69</v>
      </c>
      <c r="G17">
        <v>43</v>
      </c>
      <c r="H17">
        <v>75</v>
      </c>
      <c r="I17">
        <v>50</v>
      </c>
      <c r="J17">
        <v>65</v>
      </c>
      <c r="K17">
        <v>56</v>
      </c>
      <c r="L17">
        <v>78</v>
      </c>
      <c r="M17">
        <v>29</v>
      </c>
      <c r="N17">
        <f t="shared" si="0"/>
        <v>465</v>
      </c>
      <c r="O17" s="30">
        <f t="shared" si="1"/>
        <v>0.58125000000000004</v>
      </c>
    </row>
  </sheetData>
  <mergeCells count="2">
    <mergeCell ref="A1:Q6"/>
    <mergeCell ref="A7:D7"/>
  </mergeCells>
  <pageMargins left="0.7" right="0.7" top="0.75" bottom="0.75" header="0.3" footer="0.3"/>
  <pageSetup orientation="portrait" horizontalDpi="300" verticalDpi="300" r:id="rId1"/>
  <drawing r:id="rId2"/>
</worksheet>
</file>

<file path=xl/worksheets/sheet22.xml><?xml version="1.0" encoding="utf-8"?>
<worksheet xmlns="http://schemas.openxmlformats.org/spreadsheetml/2006/main" xmlns:r="http://schemas.openxmlformats.org/officeDocument/2006/relationships">
  <dimension ref="A1:T23"/>
  <sheetViews>
    <sheetView workbookViewId="0"/>
  </sheetViews>
  <sheetFormatPr defaultRowHeight="15"/>
  <cols>
    <col min="1" max="1" width="15.7109375" customWidth="1"/>
    <col min="2" max="4" width="22.7109375" customWidth="1"/>
    <col min="5" max="5" width="25.7109375" customWidth="1"/>
    <col min="6" max="6" width="30.7109375" customWidth="1"/>
    <col min="7" max="7" width="38.7109375" customWidth="1"/>
    <col min="8" max="8" width="22.42578125" customWidth="1"/>
    <col min="9" max="9" width="38.7109375" customWidth="1"/>
    <col min="10" max="10" width="25.7109375" customWidth="1"/>
    <col min="11" max="11" width="38.7109375" customWidth="1"/>
    <col min="12" max="17" width="30.7109375" customWidth="1"/>
    <col min="18" max="18" width="25.7109375" customWidth="1"/>
    <col min="19" max="19" width="35.7109375" customWidth="1"/>
    <col min="20" max="20" width="30.7109375" customWidth="1"/>
  </cols>
  <sheetData>
    <row r="1" spans="1:20" ht="28.5">
      <c r="A1" s="12"/>
      <c r="B1" s="123" t="s">
        <v>289</v>
      </c>
      <c r="C1" s="123"/>
      <c r="D1" s="123"/>
      <c r="E1" s="12"/>
      <c r="F1" s="12"/>
      <c r="G1" s="12"/>
      <c r="H1" s="12"/>
      <c r="I1" s="12"/>
      <c r="J1" s="12"/>
      <c r="K1" s="12"/>
      <c r="L1" s="12"/>
      <c r="M1" s="12"/>
      <c r="N1" s="12"/>
      <c r="O1" s="97"/>
      <c r="P1" s="97"/>
      <c r="Q1" s="97"/>
      <c r="R1" s="12"/>
    </row>
    <row r="2" spans="1:20">
      <c r="A2" s="102" t="s">
        <v>290</v>
      </c>
      <c r="B2" s="102" t="s">
        <v>54</v>
      </c>
      <c r="C2" s="102" t="s">
        <v>291</v>
      </c>
      <c r="D2" s="102" t="s">
        <v>292</v>
      </c>
      <c r="E2" s="101" t="s">
        <v>313</v>
      </c>
      <c r="F2" s="101" t="s">
        <v>314</v>
      </c>
      <c r="G2" s="102" t="s">
        <v>293</v>
      </c>
      <c r="H2" s="124" t="s">
        <v>294</v>
      </c>
      <c r="I2" s="124"/>
      <c r="J2" s="124"/>
      <c r="K2" s="124"/>
      <c r="L2" s="117"/>
      <c r="M2" s="117"/>
      <c r="N2" s="117"/>
      <c r="O2" s="117"/>
      <c r="P2" s="117"/>
      <c r="Q2" s="117"/>
      <c r="R2" s="117"/>
    </row>
    <row r="3" spans="1:20">
      <c r="A3" s="102"/>
      <c r="B3" s="102"/>
      <c r="C3" s="102"/>
      <c r="D3" s="102"/>
      <c r="E3" s="102"/>
      <c r="F3" s="102"/>
      <c r="G3" s="102"/>
      <c r="H3" s="124"/>
      <c r="I3" s="124"/>
      <c r="J3" s="124"/>
      <c r="K3" s="124"/>
      <c r="L3" s="117"/>
      <c r="M3" s="117"/>
      <c r="N3" s="117"/>
      <c r="O3" s="117"/>
      <c r="P3" s="117"/>
      <c r="Q3" s="117"/>
      <c r="R3" s="117"/>
    </row>
    <row r="4" spans="1:20" ht="15" customHeight="1">
      <c r="A4" s="102"/>
      <c r="B4" s="102"/>
      <c r="C4" s="102"/>
      <c r="D4" s="102"/>
      <c r="E4" s="102"/>
      <c r="F4" s="102"/>
      <c r="G4" s="102"/>
      <c r="H4" s="119" t="s">
        <v>295</v>
      </c>
      <c r="I4" s="119" t="s">
        <v>296</v>
      </c>
      <c r="J4" s="125" t="s">
        <v>316</v>
      </c>
      <c r="K4" s="120" t="s">
        <v>318</v>
      </c>
      <c r="L4" s="120" t="s">
        <v>315</v>
      </c>
      <c r="M4" s="121" t="s">
        <v>317</v>
      </c>
      <c r="N4" s="121"/>
      <c r="O4" s="118"/>
      <c r="P4" s="125" t="s">
        <v>312</v>
      </c>
      <c r="Q4" s="125"/>
      <c r="R4" s="118"/>
      <c r="S4" s="115" t="s">
        <v>320</v>
      </c>
      <c r="T4" s="66" t="s">
        <v>321</v>
      </c>
    </row>
    <row r="5" spans="1:20">
      <c r="A5" s="102"/>
      <c r="B5" s="102"/>
      <c r="C5" s="102"/>
      <c r="D5" s="102"/>
      <c r="E5" s="102"/>
      <c r="F5" s="102"/>
      <c r="G5" s="102"/>
      <c r="H5" s="119"/>
      <c r="I5" s="119"/>
      <c r="J5" s="125"/>
      <c r="K5" s="120"/>
      <c r="L5" s="120"/>
      <c r="M5" s="121"/>
      <c r="N5" s="121"/>
      <c r="O5" s="118"/>
      <c r="P5" s="125"/>
      <c r="Q5" s="125"/>
      <c r="R5" s="118"/>
      <c r="S5" s="116"/>
      <c r="T5" s="67"/>
    </row>
    <row r="6" spans="1:20">
      <c r="A6" s="102"/>
      <c r="B6" s="102"/>
      <c r="C6" s="102"/>
      <c r="D6" s="102"/>
      <c r="E6" s="102"/>
      <c r="F6" s="102"/>
      <c r="G6" s="102"/>
      <c r="H6" s="119"/>
      <c r="I6" s="119"/>
      <c r="J6" s="96" t="s">
        <v>297</v>
      </c>
      <c r="K6" s="96" t="s">
        <v>298</v>
      </c>
      <c r="L6" s="119" t="s">
        <v>296</v>
      </c>
      <c r="M6" s="119" t="s">
        <v>310</v>
      </c>
      <c r="N6" s="122" t="s">
        <v>298</v>
      </c>
      <c r="O6" s="87" t="s">
        <v>311</v>
      </c>
      <c r="P6" s="87" t="s">
        <v>310</v>
      </c>
      <c r="Q6" s="87" t="s">
        <v>298</v>
      </c>
      <c r="R6" s="114" t="s">
        <v>319</v>
      </c>
      <c r="S6" s="116"/>
      <c r="T6" s="67"/>
    </row>
    <row r="7" spans="1:20">
      <c r="A7" s="102"/>
      <c r="B7" s="102"/>
      <c r="C7" s="102"/>
      <c r="D7" s="102"/>
      <c r="E7" s="102"/>
      <c r="F7" s="102"/>
      <c r="G7" s="102"/>
      <c r="H7" s="119"/>
      <c r="I7" s="119"/>
      <c r="J7" s="96"/>
      <c r="K7" s="96"/>
      <c r="L7" s="119"/>
      <c r="M7" s="119"/>
      <c r="N7" s="122"/>
      <c r="O7" s="87"/>
      <c r="P7" s="87"/>
      <c r="Q7" s="87"/>
      <c r="R7" s="114"/>
      <c r="S7" s="116"/>
      <c r="T7" s="67"/>
    </row>
    <row r="8" spans="1:20">
      <c r="A8" t="s">
        <v>299</v>
      </c>
      <c r="B8" t="s">
        <v>255</v>
      </c>
      <c r="C8" t="s">
        <v>258</v>
      </c>
      <c r="D8" s="14">
        <v>44228</v>
      </c>
      <c r="E8" s="14">
        <v>44349</v>
      </c>
      <c r="F8">
        <v>102</v>
      </c>
      <c r="G8" s="31">
        <v>20000</v>
      </c>
      <c r="H8" s="14">
        <v>44255</v>
      </c>
      <c r="I8" s="34">
        <v>21</v>
      </c>
      <c r="J8" s="34">
        <v>28</v>
      </c>
      <c r="K8" s="31">
        <f t="shared" ref="K8:K14" si="0">G8-(500*(I8-J8))</f>
        <v>23500</v>
      </c>
      <c r="L8" s="34">
        <v>20</v>
      </c>
      <c r="M8" s="34">
        <v>25</v>
      </c>
      <c r="N8" s="34">
        <f t="shared" ref="N8:N14" si="1">G8-(500*(L8-M8))</f>
        <v>22500</v>
      </c>
      <c r="O8" s="34">
        <v>23</v>
      </c>
      <c r="P8" s="34">
        <v>24</v>
      </c>
      <c r="Q8">
        <f t="shared" ref="Q8:Q14" si="2">G8-(500*(O8-P8))</f>
        <v>20500</v>
      </c>
      <c r="R8">
        <f>SUM(P8,M8,J8)</f>
        <v>77</v>
      </c>
      <c r="S8">
        <f>IF(R8&gt;=70,G8+10000,G8)</f>
        <v>30000</v>
      </c>
      <c r="T8" t="str">
        <f>IF(G8&lt;S8,"REVISED","DIDN'T REVISED")</f>
        <v>REVISED</v>
      </c>
    </row>
    <row r="9" spans="1:20">
      <c r="A9" t="s">
        <v>300</v>
      </c>
      <c r="B9" t="s">
        <v>267</v>
      </c>
      <c r="C9" t="s">
        <v>258</v>
      </c>
      <c r="D9" s="14">
        <v>44229</v>
      </c>
      <c r="E9" s="14">
        <v>44350</v>
      </c>
      <c r="F9">
        <v>100</v>
      </c>
      <c r="G9" s="31">
        <v>20000</v>
      </c>
      <c r="H9" s="14">
        <v>44256</v>
      </c>
      <c r="I9" s="34">
        <v>21</v>
      </c>
      <c r="J9" s="34">
        <v>25</v>
      </c>
      <c r="K9" s="31">
        <f t="shared" si="0"/>
        <v>22000</v>
      </c>
      <c r="L9" s="34">
        <v>20</v>
      </c>
      <c r="M9" s="34">
        <v>25</v>
      </c>
      <c r="N9" s="34">
        <f t="shared" si="1"/>
        <v>22500</v>
      </c>
      <c r="O9" s="34">
        <v>23</v>
      </c>
      <c r="P9" s="33">
        <v>20</v>
      </c>
      <c r="Q9">
        <f t="shared" si="2"/>
        <v>18500</v>
      </c>
      <c r="R9">
        <f>SUM(P9,M9,J8)</f>
        <v>73</v>
      </c>
      <c r="S9">
        <f t="shared" ref="S9:S14" si="3">IF(R9&gt;=70,G9+10000,G9)</f>
        <v>30000</v>
      </c>
      <c r="T9" t="str">
        <f t="shared" ref="T9:T14" si="4">IF(G9&lt;S9,"REVISED","DIDN'T REVISED")</f>
        <v>REVISED</v>
      </c>
    </row>
    <row r="10" spans="1:20">
      <c r="A10" t="s">
        <v>301</v>
      </c>
      <c r="B10" t="s">
        <v>269</v>
      </c>
      <c r="C10" t="s">
        <v>258</v>
      </c>
      <c r="D10" s="14">
        <v>44230</v>
      </c>
      <c r="E10" s="14">
        <v>44351</v>
      </c>
      <c r="F10">
        <v>106</v>
      </c>
      <c r="G10" s="31">
        <v>20000</v>
      </c>
      <c r="H10" s="14">
        <v>44257</v>
      </c>
      <c r="I10" s="34">
        <v>21</v>
      </c>
      <c r="J10" s="34">
        <v>20</v>
      </c>
      <c r="K10">
        <f t="shared" si="0"/>
        <v>19500</v>
      </c>
      <c r="L10" s="34">
        <v>20</v>
      </c>
      <c r="M10" s="34">
        <v>26</v>
      </c>
      <c r="N10" s="34">
        <f t="shared" si="1"/>
        <v>23000</v>
      </c>
      <c r="O10" s="34">
        <v>23</v>
      </c>
      <c r="P10" s="34">
        <v>23</v>
      </c>
      <c r="Q10">
        <f t="shared" si="2"/>
        <v>20000</v>
      </c>
      <c r="R10">
        <f>SUM(P10,M10,J10)</f>
        <v>69</v>
      </c>
      <c r="S10">
        <f t="shared" si="3"/>
        <v>20000</v>
      </c>
      <c r="T10" t="str">
        <f t="shared" si="4"/>
        <v>DIDN'T REVISED</v>
      </c>
    </row>
    <row r="11" spans="1:20">
      <c r="A11" t="s">
        <v>302</v>
      </c>
      <c r="B11" t="s">
        <v>306</v>
      </c>
      <c r="C11" t="s">
        <v>258</v>
      </c>
      <c r="D11" s="14">
        <v>44231</v>
      </c>
      <c r="E11" s="14">
        <v>44352</v>
      </c>
      <c r="F11">
        <v>109</v>
      </c>
      <c r="G11" s="31">
        <v>18000</v>
      </c>
      <c r="H11" s="14">
        <v>44258</v>
      </c>
      <c r="I11" s="34">
        <v>21</v>
      </c>
      <c r="J11" s="34">
        <v>18</v>
      </c>
      <c r="K11">
        <f t="shared" si="0"/>
        <v>16500</v>
      </c>
      <c r="L11" s="34">
        <v>20</v>
      </c>
      <c r="M11" s="34">
        <v>25</v>
      </c>
      <c r="N11" s="34">
        <f t="shared" si="1"/>
        <v>20500</v>
      </c>
      <c r="O11" s="34">
        <v>23</v>
      </c>
      <c r="P11" s="34">
        <v>26</v>
      </c>
      <c r="Q11">
        <f t="shared" si="2"/>
        <v>19500</v>
      </c>
      <c r="R11">
        <f>SUM(P11,M11,J11)</f>
        <v>69</v>
      </c>
      <c r="S11">
        <f t="shared" si="3"/>
        <v>18000</v>
      </c>
      <c r="T11" t="str">
        <f t="shared" si="4"/>
        <v>DIDN'T REVISED</v>
      </c>
    </row>
    <row r="12" spans="1:20">
      <c r="A12" t="s">
        <v>303</v>
      </c>
      <c r="B12" t="s">
        <v>307</v>
      </c>
      <c r="C12" t="s">
        <v>258</v>
      </c>
      <c r="D12" s="14">
        <v>44232</v>
      </c>
      <c r="E12" s="14">
        <v>44353</v>
      </c>
      <c r="F12">
        <v>98</v>
      </c>
      <c r="G12" s="31">
        <v>19000</v>
      </c>
      <c r="H12" s="14">
        <v>44259</v>
      </c>
      <c r="I12" s="34">
        <v>21</v>
      </c>
      <c r="J12" s="34">
        <v>25</v>
      </c>
      <c r="K12">
        <f t="shared" si="0"/>
        <v>21000</v>
      </c>
      <c r="L12" s="34">
        <v>20</v>
      </c>
      <c r="M12" s="34">
        <v>23</v>
      </c>
      <c r="N12" s="34">
        <f t="shared" si="1"/>
        <v>20500</v>
      </c>
      <c r="O12" s="34">
        <v>23</v>
      </c>
      <c r="P12" s="34">
        <v>28</v>
      </c>
      <c r="Q12">
        <f t="shared" si="2"/>
        <v>21500</v>
      </c>
      <c r="R12">
        <f>SUM(P12,M12,J12)</f>
        <v>76</v>
      </c>
      <c r="S12">
        <f t="shared" si="3"/>
        <v>29000</v>
      </c>
      <c r="T12" t="str">
        <f t="shared" si="4"/>
        <v>REVISED</v>
      </c>
    </row>
    <row r="13" spans="1:20">
      <c r="A13" t="s">
        <v>304</v>
      </c>
      <c r="B13" t="s">
        <v>308</v>
      </c>
      <c r="C13" t="s">
        <v>258</v>
      </c>
      <c r="D13" s="14">
        <v>44233</v>
      </c>
      <c r="E13" s="14">
        <v>44354</v>
      </c>
      <c r="F13">
        <v>90</v>
      </c>
      <c r="G13" s="31">
        <v>20000</v>
      </c>
      <c r="H13" s="14">
        <v>44260</v>
      </c>
      <c r="I13" s="34">
        <v>21</v>
      </c>
      <c r="J13" s="34">
        <v>28</v>
      </c>
      <c r="K13">
        <f t="shared" si="0"/>
        <v>23500</v>
      </c>
      <c r="L13" s="34">
        <v>20</v>
      </c>
      <c r="M13" s="34">
        <v>27</v>
      </c>
      <c r="N13" s="34">
        <f t="shared" si="1"/>
        <v>23500</v>
      </c>
      <c r="O13" s="34">
        <v>23</v>
      </c>
      <c r="P13" s="34">
        <v>18</v>
      </c>
      <c r="Q13">
        <f t="shared" si="2"/>
        <v>17500</v>
      </c>
      <c r="R13">
        <f>SUM(P13,M13,J13)</f>
        <v>73</v>
      </c>
      <c r="S13">
        <f t="shared" si="3"/>
        <v>30000</v>
      </c>
      <c r="T13" t="str">
        <f t="shared" si="4"/>
        <v>REVISED</v>
      </c>
    </row>
    <row r="14" spans="1:20">
      <c r="A14" t="s">
        <v>305</v>
      </c>
      <c r="B14" t="s">
        <v>309</v>
      </c>
      <c r="C14" t="s">
        <v>258</v>
      </c>
      <c r="D14" s="14">
        <v>44234</v>
      </c>
      <c r="E14" s="14">
        <v>44355</v>
      </c>
      <c r="F14">
        <v>101</v>
      </c>
      <c r="G14" s="31">
        <v>20000</v>
      </c>
      <c r="H14" s="14">
        <v>44261</v>
      </c>
      <c r="I14" s="34">
        <v>21</v>
      </c>
      <c r="J14" s="34">
        <v>19</v>
      </c>
      <c r="K14">
        <f t="shared" si="0"/>
        <v>19000</v>
      </c>
      <c r="L14" s="34">
        <v>20</v>
      </c>
      <c r="M14" s="34">
        <v>19</v>
      </c>
      <c r="N14" s="34">
        <f t="shared" si="1"/>
        <v>19500</v>
      </c>
      <c r="O14" s="34">
        <v>23</v>
      </c>
      <c r="P14" s="34">
        <v>25</v>
      </c>
      <c r="Q14">
        <f t="shared" si="2"/>
        <v>21000</v>
      </c>
      <c r="R14">
        <f>SUM(P14,M14,J14)</f>
        <v>63</v>
      </c>
      <c r="S14">
        <f t="shared" si="3"/>
        <v>20000</v>
      </c>
      <c r="T14" t="str">
        <f t="shared" si="4"/>
        <v>DIDN'T REVISED</v>
      </c>
    </row>
    <row r="15" spans="1:20">
      <c r="D15" s="14"/>
      <c r="E15" s="14"/>
    </row>
    <row r="16" spans="1:20">
      <c r="D16" s="14"/>
      <c r="E16" s="14"/>
    </row>
    <row r="17" spans="2:13">
      <c r="D17" s="14"/>
      <c r="E17" s="14"/>
      <c r="M17" s="32"/>
    </row>
    <row r="18" spans="2:13">
      <c r="D18" s="14"/>
      <c r="E18" s="14"/>
      <c r="M18" s="32"/>
    </row>
    <row r="19" spans="2:13">
      <c r="B19" s="69" t="s">
        <v>322</v>
      </c>
      <c r="C19" s="69"/>
      <c r="D19" s="69"/>
      <c r="E19" s="37" t="s">
        <v>327</v>
      </c>
      <c r="M19" s="32"/>
    </row>
    <row r="20" spans="2:13">
      <c r="B20" s="46" t="s">
        <v>323</v>
      </c>
      <c r="C20" s="46"/>
      <c r="D20" s="46"/>
      <c r="E20" t="str">
        <f>INDEX(B8:B14,MATCH(MAX(S8:S14),S8:S14))</f>
        <v>neha</v>
      </c>
      <c r="M20" s="32"/>
    </row>
    <row r="21" spans="2:13">
      <c r="B21" s="46" t="s">
        <v>324</v>
      </c>
      <c r="C21" s="46"/>
      <c r="D21" s="46"/>
      <c r="E21" t="str">
        <f>INDEX(B8:B14,MATCH(MIN(S8:S14),S8:S14))</f>
        <v>john</v>
      </c>
    </row>
    <row r="22" spans="2:13">
      <c r="B22" s="46" t="s">
        <v>325</v>
      </c>
      <c r="C22" s="46"/>
      <c r="D22" s="46"/>
      <c r="E22">
        <f>AVERAGE(S8:S14)</f>
        <v>25285.714285714286</v>
      </c>
    </row>
    <row r="23" spans="2:13">
      <c r="B23" s="46" t="s">
        <v>326</v>
      </c>
      <c r="C23" s="46"/>
      <c r="D23" s="46"/>
      <c r="E23">
        <f>SUM(S8:S14)</f>
        <v>177000</v>
      </c>
    </row>
  </sheetData>
  <mergeCells count="41">
    <mergeCell ref="B19:D19"/>
    <mergeCell ref="B20:D20"/>
    <mergeCell ref="B21:D21"/>
    <mergeCell ref="B22:D22"/>
    <mergeCell ref="B23:D23"/>
    <mergeCell ref="O2:Q3"/>
    <mergeCell ref="O1:Q1"/>
    <mergeCell ref="O6:O7"/>
    <mergeCell ref="Q4:Q5"/>
    <mergeCell ref="O4:O5"/>
    <mergeCell ref="P6:P7"/>
    <mergeCell ref="Q6:Q7"/>
    <mergeCell ref="P4:P5"/>
    <mergeCell ref="B1:D1"/>
    <mergeCell ref="H2:K3"/>
    <mergeCell ref="K4:K5"/>
    <mergeCell ref="J4:J5"/>
    <mergeCell ref="I4:I7"/>
    <mergeCell ref="H4:H7"/>
    <mergeCell ref="G2:G7"/>
    <mergeCell ref="F2:F7"/>
    <mergeCell ref="E2:E7"/>
    <mergeCell ref="D2:D7"/>
    <mergeCell ref="C2:C7"/>
    <mergeCell ref="B2:B7"/>
    <mergeCell ref="A2:A7"/>
    <mergeCell ref="K6:K7"/>
    <mergeCell ref="J6:J7"/>
    <mergeCell ref="M2:M3"/>
    <mergeCell ref="N2:N3"/>
    <mergeCell ref="L6:L7"/>
    <mergeCell ref="L4:L5"/>
    <mergeCell ref="L2:L3"/>
    <mergeCell ref="M4:N5"/>
    <mergeCell ref="M6:M7"/>
    <mergeCell ref="N6:N7"/>
    <mergeCell ref="R6:R7"/>
    <mergeCell ref="S4:S7"/>
    <mergeCell ref="R2:R3"/>
    <mergeCell ref="R4:R5"/>
    <mergeCell ref="T4:T7"/>
  </mergeCells>
  <pageMargins left="0.7" right="0.7" top="0.75" bottom="0.75" header="0.3" footer="0.3"/>
  <pageSetup orientation="portrait" horizontalDpi="300" verticalDpi="300" r:id="rId1"/>
</worksheet>
</file>

<file path=xl/worksheets/sheet23.xml><?xml version="1.0" encoding="utf-8"?>
<worksheet xmlns="http://schemas.openxmlformats.org/spreadsheetml/2006/main" xmlns:r="http://schemas.openxmlformats.org/officeDocument/2006/relationships">
  <dimension ref="B2:E8"/>
  <sheetViews>
    <sheetView workbookViewId="0">
      <selection activeCell="H6" sqref="H6"/>
    </sheetView>
  </sheetViews>
  <sheetFormatPr defaultRowHeight="15"/>
  <cols>
    <col min="2" max="2" width="14.7109375" customWidth="1"/>
    <col min="3" max="3" width="17.42578125" customWidth="1"/>
    <col min="4" max="4" width="14.140625" customWidth="1"/>
  </cols>
  <sheetData>
    <row r="2" spans="2:5">
      <c r="B2" t="s">
        <v>328</v>
      </c>
      <c r="C2" t="s">
        <v>329</v>
      </c>
      <c r="D2" t="s">
        <v>92</v>
      </c>
    </row>
    <row r="3" spans="2:5" ht="65.25">
      <c r="B3" t="s">
        <v>330</v>
      </c>
      <c r="C3" t="s">
        <v>336</v>
      </c>
      <c r="D3" t="str">
        <f>"("&amp;B3&amp;")"</f>
        <v>(GJ0012889)</v>
      </c>
      <c r="E3" s="44" t="str">
        <f>"*"&amp;B3&amp;"*"</f>
        <v>*GJ0012889*</v>
      </c>
    </row>
    <row r="4" spans="2:5" ht="65.25">
      <c r="B4" t="s">
        <v>331</v>
      </c>
      <c r="C4" t="s">
        <v>337</v>
      </c>
      <c r="D4" t="str">
        <f t="shared" ref="D4:D8" si="0">"("&amp;B4&amp;")"</f>
        <v>(GJ0012890)</v>
      </c>
      <c r="E4" s="44" t="str">
        <f t="shared" ref="E4:E8" si="1">"*"&amp;B4&amp;"*"</f>
        <v>*GJ0012890*</v>
      </c>
    </row>
    <row r="5" spans="2:5" ht="65.25">
      <c r="B5" t="s">
        <v>332</v>
      </c>
      <c r="C5" t="s">
        <v>338</v>
      </c>
      <c r="D5" t="str">
        <f t="shared" si="0"/>
        <v>(GJ0012891)</v>
      </c>
      <c r="E5" s="44" t="str">
        <f t="shared" si="1"/>
        <v>*GJ0012891*</v>
      </c>
    </row>
    <row r="6" spans="2:5" ht="65.25">
      <c r="B6" t="s">
        <v>333</v>
      </c>
      <c r="C6" t="s">
        <v>339</v>
      </c>
      <c r="D6" t="str">
        <f t="shared" si="0"/>
        <v>(GJ0012892)</v>
      </c>
      <c r="E6" s="44" t="str">
        <f t="shared" si="1"/>
        <v>*GJ0012892*</v>
      </c>
    </row>
    <row r="7" spans="2:5" ht="65.25">
      <c r="B7" t="s">
        <v>334</v>
      </c>
      <c r="C7" t="s">
        <v>340</v>
      </c>
      <c r="D7" t="str">
        <f t="shared" si="0"/>
        <v>(GJ0012893)</v>
      </c>
      <c r="E7" s="44" t="str">
        <f t="shared" si="1"/>
        <v>*GJ0012893*</v>
      </c>
    </row>
    <row r="8" spans="2:5" ht="65.25">
      <c r="B8" t="s">
        <v>335</v>
      </c>
      <c r="C8" t="s">
        <v>341</v>
      </c>
      <c r="D8" t="str">
        <f t="shared" si="0"/>
        <v>(GJ0012894)</v>
      </c>
      <c r="E8" s="44" t="str">
        <f t="shared" si="1"/>
        <v>*GJ0012894*</v>
      </c>
    </row>
  </sheetData>
  <pageMargins left="0.7" right="0.7" top="0.75" bottom="0.75" header="0.3" footer="0.3"/>
  <pageSetup orientation="portrait" horizontalDpi="300" verticalDpi="300" r:id="rId1"/>
</worksheet>
</file>

<file path=xl/worksheets/sheet24.xml><?xml version="1.0" encoding="utf-8"?>
<worksheet xmlns="http://schemas.openxmlformats.org/spreadsheetml/2006/main" xmlns:r="http://schemas.openxmlformats.org/officeDocument/2006/relationships">
  <dimension ref="A1:C13"/>
  <sheetViews>
    <sheetView workbookViewId="0">
      <selection activeCell="G20" sqref="G20"/>
    </sheetView>
  </sheetViews>
  <sheetFormatPr defaultRowHeight="15"/>
  <cols>
    <col min="1" max="1" width="15.140625" customWidth="1"/>
    <col min="2" max="2" width="16.28515625" customWidth="1"/>
    <col min="3" max="3" width="14.5703125" customWidth="1"/>
  </cols>
  <sheetData>
    <row r="1" spans="1:3">
      <c r="A1" s="117" t="s">
        <v>342</v>
      </c>
      <c r="B1" s="117"/>
      <c r="C1" s="117"/>
    </row>
    <row r="2" spans="1:3">
      <c r="A2" s="126" t="s">
        <v>343</v>
      </c>
      <c r="B2" s="126"/>
      <c r="C2" s="126"/>
    </row>
    <row r="3" spans="1:3">
      <c r="A3" s="38" t="s">
        <v>344</v>
      </c>
      <c r="B3" s="39" t="s">
        <v>345</v>
      </c>
      <c r="C3" s="40" t="s">
        <v>346</v>
      </c>
    </row>
    <row r="4" spans="1:3">
      <c r="A4" t="s">
        <v>347</v>
      </c>
      <c r="B4" t="s">
        <v>354</v>
      </c>
      <c r="C4">
        <v>5000</v>
      </c>
    </row>
    <row r="5" spans="1:3">
      <c r="A5" t="s">
        <v>348</v>
      </c>
      <c r="B5" t="s">
        <v>355</v>
      </c>
      <c r="C5">
        <v>4000</v>
      </c>
    </row>
    <row r="6" spans="1:3">
      <c r="A6" t="s">
        <v>349</v>
      </c>
      <c r="B6" t="s">
        <v>356</v>
      </c>
      <c r="C6">
        <v>500</v>
      </c>
    </row>
    <row r="7" spans="1:3">
      <c r="A7" t="s">
        <v>350</v>
      </c>
      <c r="B7" t="s">
        <v>357</v>
      </c>
      <c r="C7">
        <v>700</v>
      </c>
    </row>
    <row r="8" spans="1:3">
      <c r="A8" t="s">
        <v>351</v>
      </c>
      <c r="B8" t="s">
        <v>358</v>
      </c>
      <c r="C8">
        <v>850</v>
      </c>
    </row>
    <row r="9" spans="1:3">
      <c r="A9" t="s">
        <v>352</v>
      </c>
      <c r="B9" t="s">
        <v>359</v>
      </c>
      <c r="C9">
        <v>5000</v>
      </c>
    </row>
    <row r="10" spans="1:3">
      <c r="A10" t="s">
        <v>353</v>
      </c>
      <c r="B10" t="s">
        <v>360</v>
      </c>
      <c r="C10">
        <v>750</v>
      </c>
    </row>
    <row r="11" spans="1:3">
      <c r="B11" s="41" t="s">
        <v>361</v>
      </c>
      <c r="C11">
        <f>SUM(C4:C10)</f>
        <v>16800</v>
      </c>
    </row>
    <row r="12" spans="1:3">
      <c r="B12" s="42" t="s">
        <v>362</v>
      </c>
      <c r="C12">
        <f>C11*13/100</f>
        <v>2184</v>
      </c>
    </row>
    <row r="13" spans="1:3">
      <c r="B13" s="43" t="s">
        <v>363</v>
      </c>
      <c r="C13">
        <f>C11+C12</f>
        <v>18984</v>
      </c>
    </row>
  </sheetData>
  <mergeCells count="2">
    <mergeCell ref="A1:C1"/>
    <mergeCell ref="A2:C2"/>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D10"/>
  <sheetViews>
    <sheetView workbookViewId="0">
      <selection activeCell="F8" sqref="F8"/>
    </sheetView>
  </sheetViews>
  <sheetFormatPr defaultRowHeight="15"/>
  <cols>
    <col min="1" max="1" width="14.85546875" customWidth="1"/>
    <col min="3" max="3" width="14.7109375" customWidth="1"/>
  </cols>
  <sheetData>
    <row r="1" spans="1:4">
      <c r="A1" s="12" t="s">
        <v>364</v>
      </c>
      <c r="B1" s="40" t="s">
        <v>365</v>
      </c>
      <c r="C1" s="10" t="s">
        <v>366</v>
      </c>
      <c r="D1" s="43" t="s">
        <v>367</v>
      </c>
    </row>
    <row r="2" spans="1:4">
      <c r="A2" t="s">
        <v>230</v>
      </c>
      <c r="B2" t="s">
        <v>368</v>
      </c>
      <c r="C2" s="14">
        <v>43862</v>
      </c>
      <c r="D2" t="s">
        <v>369</v>
      </c>
    </row>
    <row r="3" spans="1:4">
      <c r="A3" t="s">
        <v>370</v>
      </c>
      <c r="B3" t="s">
        <v>371</v>
      </c>
      <c r="C3" s="14">
        <v>43864</v>
      </c>
      <c r="D3" t="s">
        <v>372</v>
      </c>
    </row>
    <row r="4" spans="1:4">
      <c r="A4" t="s">
        <v>373</v>
      </c>
      <c r="B4" t="s">
        <v>371</v>
      </c>
      <c r="C4" s="14">
        <v>44319</v>
      </c>
      <c r="D4" t="s">
        <v>374</v>
      </c>
    </row>
    <row r="5" spans="1:4">
      <c r="A5" t="s">
        <v>375</v>
      </c>
      <c r="B5" t="s">
        <v>376</v>
      </c>
      <c r="C5" s="14">
        <v>44623</v>
      </c>
      <c r="D5" t="s">
        <v>377</v>
      </c>
    </row>
    <row r="6" spans="1:4">
      <c r="A6" t="s">
        <v>283</v>
      </c>
      <c r="B6" t="s">
        <v>368</v>
      </c>
      <c r="C6" s="14">
        <v>44719</v>
      </c>
      <c r="D6" t="s">
        <v>378</v>
      </c>
    </row>
    <row r="7" spans="1:4">
      <c r="A7" t="s">
        <v>379</v>
      </c>
      <c r="B7" t="s">
        <v>376</v>
      </c>
      <c r="C7" s="14">
        <v>44294</v>
      </c>
      <c r="D7" t="s">
        <v>380</v>
      </c>
    </row>
    <row r="8" spans="1:4">
      <c r="A8" t="s">
        <v>381</v>
      </c>
      <c r="B8" t="s">
        <v>382</v>
      </c>
      <c r="C8" s="14">
        <v>44322</v>
      </c>
      <c r="D8" t="s">
        <v>378</v>
      </c>
    </row>
    <row r="9" spans="1:4">
      <c r="A9" t="s">
        <v>288</v>
      </c>
      <c r="B9" t="s">
        <v>383</v>
      </c>
      <c r="C9" s="14">
        <v>44777</v>
      </c>
      <c r="D9" t="s">
        <v>384</v>
      </c>
    </row>
    <row r="10" spans="1:4">
      <c r="A10" t="s">
        <v>286</v>
      </c>
      <c r="B10" t="s">
        <v>382</v>
      </c>
      <c r="C10" s="14">
        <v>44687</v>
      </c>
      <c r="D10" s="14" t="s">
        <v>385</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C46"/>
  <sheetViews>
    <sheetView workbookViewId="0">
      <selection activeCell="F22" sqref="F22"/>
    </sheetView>
  </sheetViews>
  <sheetFormatPr defaultRowHeight="15"/>
  <cols>
    <col min="1" max="1" width="35.42578125" customWidth="1"/>
  </cols>
  <sheetData>
    <row r="1" spans="1:3" ht="21">
      <c r="A1" s="127" t="s">
        <v>395</v>
      </c>
      <c r="B1" s="127"/>
      <c r="C1" s="127"/>
    </row>
    <row r="2" spans="1:3">
      <c r="A2" s="128" t="s">
        <v>396</v>
      </c>
      <c r="B2" s="128"/>
      <c r="C2" s="128"/>
    </row>
    <row r="4" spans="1:3">
      <c r="A4" s="129" t="s">
        <v>397</v>
      </c>
      <c r="B4" s="12">
        <v>2018</v>
      </c>
      <c r="C4" s="40">
        <v>2019</v>
      </c>
    </row>
    <row r="6" spans="1:3" ht="18.75">
      <c r="A6" s="130" t="s">
        <v>398</v>
      </c>
    </row>
    <row r="7" spans="1:3">
      <c r="A7" t="s">
        <v>399</v>
      </c>
      <c r="B7" s="31">
        <v>50000</v>
      </c>
      <c r="C7" s="31">
        <v>30000</v>
      </c>
    </row>
    <row r="8" spans="1:3">
      <c r="A8" t="s">
        <v>400</v>
      </c>
      <c r="B8" s="31">
        <v>30000</v>
      </c>
      <c r="C8" s="31">
        <v>25000</v>
      </c>
    </row>
    <row r="9" spans="1:3">
      <c r="A9" t="s">
        <v>401</v>
      </c>
      <c r="B9" s="31">
        <v>15000</v>
      </c>
      <c r="C9" s="31">
        <v>10000</v>
      </c>
    </row>
    <row r="10" spans="1:3">
      <c r="A10" t="s">
        <v>402</v>
      </c>
      <c r="B10" s="31">
        <v>50000</v>
      </c>
      <c r="C10" s="31">
        <v>40000</v>
      </c>
    </row>
    <row r="11" spans="1:3">
      <c r="A11" t="s">
        <v>403</v>
      </c>
      <c r="B11" s="31">
        <v>150000</v>
      </c>
      <c r="C11" s="31">
        <v>120000</v>
      </c>
    </row>
    <row r="12" spans="1:3">
      <c r="B12" s="131">
        <f>SUM(B7:B11)</f>
        <v>295000</v>
      </c>
      <c r="C12" s="131">
        <f>SUM(C7:C11)</f>
        <v>225000</v>
      </c>
    </row>
    <row r="14" spans="1:3" ht="18.75">
      <c r="A14" s="130" t="s">
        <v>404</v>
      </c>
    </row>
    <row r="15" spans="1:3">
      <c r="A15" t="s">
        <v>399</v>
      </c>
      <c r="B15" s="31">
        <v>30000</v>
      </c>
      <c r="C15" s="31">
        <v>50000</v>
      </c>
    </row>
    <row r="16" spans="1:3">
      <c r="A16" t="s">
        <v>400</v>
      </c>
      <c r="B16" s="31">
        <v>25000</v>
      </c>
      <c r="C16" s="31">
        <v>30000</v>
      </c>
    </row>
    <row r="17" spans="1:3">
      <c r="A17" t="s">
        <v>401</v>
      </c>
      <c r="B17" s="31">
        <v>10000</v>
      </c>
      <c r="C17" s="31">
        <v>15000</v>
      </c>
    </row>
    <row r="18" spans="1:3">
      <c r="A18" t="s">
        <v>402</v>
      </c>
      <c r="B18" s="31">
        <v>40000</v>
      </c>
      <c r="C18" s="31">
        <v>50000</v>
      </c>
    </row>
    <row r="19" spans="1:3">
      <c r="A19" t="s">
        <v>403</v>
      </c>
      <c r="B19" s="31">
        <v>120000</v>
      </c>
      <c r="C19" s="31">
        <v>150000</v>
      </c>
    </row>
    <row r="20" spans="1:3">
      <c r="B20" s="131">
        <f>SUM(B15:B19)</f>
        <v>225000</v>
      </c>
      <c r="C20" s="131">
        <f>SUM(C15:C19)</f>
        <v>295000</v>
      </c>
    </row>
    <row r="23" spans="1:3" ht="15.75">
      <c r="A23" s="132" t="s">
        <v>405</v>
      </c>
    </row>
    <row r="24" spans="1:3">
      <c r="A24" t="s">
        <v>406</v>
      </c>
      <c r="B24" s="133">
        <f>B12-B20</f>
        <v>70000</v>
      </c>
      <c r="C24" s="133">
        <f>C12-C20</f>
        <v>-70000</v>
      </c>
    </row>
    <row r="26" spans="1:3" ht="15.75">
      <c r="A26" s="132" t="s">
        <v>407</v>
      </c>
      <c r="B26" s="129" t="s">
        <v>408</v>
      </c>
    </row>
    <row r="27" spans="1:3">
      <c r="A27" t="s">
        <v>409</v>
      </c>
      <c r="B27" s="31">
        <v>40000</v>
      </c>
      <c r="C27" s="31">
        <v>40000</v>
      </c>
    </row>
    <row r="28" spans="1:3">
      <c r="A28" t="s">
        <v>413</v>
      </c>
      <c r="B28" s="31">
        <v>40000</v>
      </c>
      <c r="C28" s="31">
        <v>40000</v>
      </c>
    </row>
    <row r="29" spans="1:3">
      <c r="A29" t="s">
        <v>410</v>
      </c>
      <c r="B29" s="31">
        <v>15000</v>
      </c>
      <c r="C29" s="31">
        <v>15000</v>
      </c>
    </row>
    <row r="30" spans="1:3">
      <c r="A30" t="s">
        <v>411</v>
      </c>
      <c r="B30" s="31">
        <v>4000</v>
      </c>
      <c r="C30" s="31">
        <v>10000</v>
      </c>
    </row>
    <row r="31" spans="1:3">
      <c r="A31" t="s">
        <v>412</v>
      </c>
      <c r="B31" s="31">
        <v>8000</v>
      </c>
      <c r="C31" s="31">
        <v>5000</v>
      </c>
    </row>
    <row r="32" spans="1:3">
      <c r="B32" s="131">
        <f>SUM(B27:B31)</f>
        <v>107000</v>
      </c>
      <c r="C32" s="131">
        <f>SUM(C27:C31)</f>
        <v>110000</v>
      </c>
    </row>
    <row r="34" spans="1:3" ht="15.75">
      <c r="A34" s="132" t="s">
        <v>414</v>
      </c>
    </row>
    <row r="35" spans="1:3">
      <c r="A35" t="s">
        <v>415</v>
      </c>
      <c r="B35" s="31">
        <v>8000</v>
      </c>
      <c r="C35" s="31">
        <v>7000</v>
      </c>
    </row>
    <row r="36" spans="1:3">
      <c r="A36" t="s">
        <v>416</v>
      </c>
      <c r="B36" s="31">
        <v>8000</v>
      </c>
      <c r="C36" s="31">
        <v>7000</v>
      </c>
    </row>
    <row r="37" spans="1:3">
      <c r="A37" t="s">
        <v>417</v>
      </c>
      <c r="B37" s="31">
        <v>8000</v>
      </c>
      <c r="C37" s="31">
        <v>7000</v>
      </c>
    </row>
    <row r="38" spans="1:3">
      <c r="B38" s="131">
        <f>SUM(B35:B37)</f>
        <v>24000</v>
      </c>
      <c r="C38" s="131">
        <f>SUM(C35:C37)</f>
        <v>21000</v>
      </c>
    </row>
    <row r="40" spans="1:3" ht="15.75">
      <c r="A40" s="132" t="s">
        <v>418</v>
      </c>
    </row>
    <row r="41" spans="1:3">
      <c r="A41" t="s">
        <v>419</v>
      </c>
      <c r="B41" s="131">
        <f>B24-B32+B38</f>
        <v>-13000</v>
      </c>
      <c r="C41" s="31">
        <f>C24-C32+C38</f>
        <v>-159000</v>
      </c>
    </row>
    <row r="43" spans="1:3">
      <c r="A43" s="129" t="s">
        <v>420</v>
      </c>
      <c r="B43" s="31">
        <v>2000</v>
      </c>
      <c r="C43">
        <v>4000</v>
      </c>
    </row>
    <row r="45" spans="1:3">
      <c r="A45" s="129" t="s">
        <v>421</v>
      </c>
    </row>
    <row r="46" spans="1:3">
      <c r="A46" t="s">
        <v>422</v>
      </c>
      <c r="B46" s="131">
        <f>B41-B43</f>
        <v>-15000</v>
      </c>
      <c r="C46" s="31">
        <f>C41-C43</f>
        <v>-163000</v>
      </c>
    </row>
  </sheetData>
  <mergeCells count="2">
    <mergeCell ref="A1:C1"/>
    <mergeCell ref="A2:C2"/>
  </mergeCells>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dimension ref="A1"/>
  <sheetViews>
    <sheetView tabSelected="1" workbookViewId="0">
      <selection activeCell="H8" sqref="H8"/>
    </sheetView>
  </sheetViews>
  <sheetFormatPr defaultRowHeight="15"/>
  <cols>
    <col min="1" max="1" width="24.85546875" customWidth="1"/>
  </cols>
  <sheetData>
    <row r="1" spans="1:1">
      <c r="A1" t="s">
        <v>423</v>
      </c>
    </row>
  </sheetData>
  <sheetProtection password="F53C"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Sheet1</vt:lpstr>
      <vt:lpstr>Sheet2</vt:lpstr>
      <vt:lpstr>Sheet3</vt:lpstr>
      <vt:lpstr>Sheet4</vt:lpstr>
      <vt:lpstr>Sheet5</vt:lpstr>
      <vt:lpstr>Sheet6</vt:lpstr>
      <vt:lpstr>Sheet7</vt:lpstr>
      <vt:lpstr>Sheet8</vt:lpstr>
      <vt:lpstr>Sheet9</vt:lpstr>
      <vt:lpstr>Sheet10</vt:lpstr>
      <vt:lpstr>Sheet11</vt:lpstr>
      <vt:lpstr>Sheet12</vt:lpstr>
      <vt:lpstr>Sheet13</vt:lpstr>
      <vt:lpstr>Sheet14</vt:lpstr>
      <vt:lpstr>Sheet15</vt:lpstr>
      <vt:lpstr>Sheet16</vt:lpstr>
      <vt:lpstr>Sheet17</vt:lpstr>
      <vt:lpstr>Sheet18</vt:lpstr>
      <vt:lpstr>MAIL-MERGE</vt:lpstr>
      <vt:lpstr>PROJECTS</vt:lpstr>
      <vt:lpstr>STUDENT_MARKSHEET</vt:lpstr>
      <vt:lpstr>PAYROLL-salary Management</vt:lpstr>
      <vt:lpstr>BARCODE</vt:lpstr>
      <vt:lpstr>BILL ENTRY</vt:lpstr>
      <vt:lpstr>FORMS</vt:lpstr>
      <vt:lpstr>PROFIT &amp; LOSS</vt:lpstr>
      <vt:lpstr>Sheet20</vt:lpstr>
    </vt:vector>
  </TitlesOfParts>
  <Company>Grizli777</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GyanJyoti</dc:creator>
  <cp:lastModifiedBy>gyanjyoti</cp:lastModifiedBy>
  <dcterms:created xsi:type="dcterms:W3CDTF">2022-05-03T11:20:30Z</dcterms:created>
  <dcterms:modified xsi:type="dcterms:W3CDTF">2022-06-18T12:36:47Z</dcterms:modified>
</cp:coreProperties>
</file>