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8" activeTab="24"/>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 name="Sheet22" sheetId="24" r:id="rId22"/>
    <sheet name="Sheet23" sheetId="25" r:id="rId23"/>
    <sheet name="Sheet24" sheetId="26" r:id="rId24"/>
    <sheet name="Sheet25" sheetId="27" r:id="rId25"/>
  </sheets>
  <calcPr calcId="124519"/>
</workbook>
</file>

<file path=xl/calcChain.xml><?xml version="1.0" encoding="utf-8"?>
<calcChain xmlns="http://schemas.openxmlformats.org/spreadsheetml/2006/main">
  <c r="E8" i="25"/>
  <c r="E7"/>
  <c r="E6"/>
  <c r="E5"/>
  <c r="E4"/>
  <c r="C13" i="26"/>
  <c r="C12"/>
  <c r="C11"/>
  <c r="E3" i="25"/>
  <c r="D4"/>
  <c r="D5"/>
  <c r="D6"/>
  <c r="D7"/>
  <c r="D8"/>
  <c r="D3"/>
  <c r="E23" i="24"/>
  <c r="E22"/>
  <c r="E21"/>
  <c r="E20"/>
  <c r="T9"/>
  <c r="T10"/>
  <c r="T11"/>
  <c r="T12"/>
  <c r="T13"/>
  <c r="T14"/>
  <c r="T8"/>
  <c r="S9"/>
  <c r="S10"/>
  <c r="S11"/>
  <c r="S12"/>
  <c r="S13"/>
  <c r="S14"/>
  <c r="S8"/>
  <c r="R14"/>
  <c r="R13"/>
  <c r="R12"/>
  <c r="R11"/>
  <c r="R10"/>
  <c r="R9"/>
  <c r="R8"/>
  <c r="Q1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<sst xmlns="http://schemas.openxmlformats.org/spreadsheetml/2006/main" count="455" uniqueCount="392">
  <si>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</si>
  <si>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</si>
  <si>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</si>
  <si>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</si>
  <si>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</si>
  <si>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</si>
  <si>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</si>
  <si>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</si>
  <si>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</si>
  <si>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</si>
  <si>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</si>
  <si>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</si>
  <si>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</si>
  <si>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</si>
  <si>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</si>
  <si>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</si>
  <si>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</si>
  <si>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</si>
  <si>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</si>
  <si>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</si>
  <si>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</si>
  <si>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</si>
  <si>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</si>
  <si>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</si>
  <si>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</si>
  <si>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</si>
  <si>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</si>
  <si>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</si>
  <si>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</si>
  <si>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</si>
  <si>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</si>
  <si>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</si>
  <si>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</si>
  <si>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</si>
  <si>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</si>
  <si>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</si>
  <si>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</si>
  <si>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</si>
  <si>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</si>
  <si>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</si>
  <si>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</si>
  <si>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</si>
  <si>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</si>
  <si>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</si>
  <si>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</si>
  <si>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</si>
  <si>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</si>
  <si>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</si>
  <si>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</si>
  <si>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</si>
  <si>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</si>
  <si>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</si>
  <si>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</si>
  <si>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</si>
  <si>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</si>
  <si>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</si>
  <si>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</si>
  <si>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</si>
  <si>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</si>
  <si>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</si>
  <si>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</si>
  <si>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</si>
  <si>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</si>
  <si>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</si>
  <si>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</si>
  <si>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</si>
  <si>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</si>
  <si>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</si>
  <si>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</si>
  <si>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</si>
  <si>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</si>
  <si>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</si>
  <si>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</si>
  <si>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</si>
  <si>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</si>
  <si>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</si>
  <si>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</si>
  <si>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</si>
  <si>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</si>
  <si>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</si>
  <si>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</si>
  <si>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</si>
  <si>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</si>
  <si>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</si>
  <si>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</si>
  <si>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</si>
  <si>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</si>
  <si>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</si>
  <si>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</si>
  <si>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</si>
  <si>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</si>
  <si>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</si>
  <si>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</si>
  <si>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</si>
  <si>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</si>
  <si>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</si>
  <si>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</si>
  <si>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</si>
  <si>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</si>
  <si>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</si>
  <si>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</si>
  <si>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</si>
  <si>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</si>
  <si>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</si>
  <si>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</si>
  <si>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</si>
  <si>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</si>
  <si>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</si>
  <si>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</si>
  <si>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</si>
  <si>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</si>
  <si>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</si>
  <si>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</si>
  <si>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</si>
  <si>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</si>
  <si>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</si>
  <si>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</si>
  <si>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</si>
  <si>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</si>
  <si>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</si>
  <si>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</si>
  <si>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</si>
  <si>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</si>
  <si>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</si>
  <si>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</si>
  <si>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</si>
  <si>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</si>
  <si>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</si>
  <si>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</si>
  <si>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</si>
  <si>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</si>
  <si>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</si>
  <si>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</si>
  <si>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</si>
  <si>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</si>
  <si>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</si>
  <si>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</si>
  <si>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</si>
  <si>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</si>
  <si>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</si>
  <si>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</si>
  <si>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</si>
  <si>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</si>
  <si>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</si>
  <si>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</si>
  <si>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</si>
  <si>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</si>
  <si>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</si>
  <si>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</si>
  <si>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</si>
  <si>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</si>
  <si>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</si>
  <si>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</si>
  <si>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</si>
  <si>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</si>
  <si>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</si>
  <si>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</si>
  <si>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</si>
  <si>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</si>
  <si>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</si>
  <si>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</si>
  <si>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</si>
  <si>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</si>
  <si>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</si>
  <si>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</si>
  <si>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</si>
  <si>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</si>
  <si>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</si>
  <si>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</si>
  <si>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</si>
  <si>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</si>
  <si>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</si>
  <si>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</si>
  <si>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</si>
  <si>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</si>
  <si>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</si>
  <si>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</si>
  <si>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</si>
  <si>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</si>
  <si>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</si>
  <si>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</si>
  <si>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</si>
  <si>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</si>
  <si>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</si>
  <si>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</si>
  <si>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</si>
  <si>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</si>
  <si>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</si>
  <si>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</si>
  <si>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</si>
  <si>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</si>
  <si>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</si>
  <si>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</si>
  <si>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</si>
  <si>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</si>
  <si>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</si>
  <si>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</si>
  <si>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</si>
  <si>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</si>
  <si>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</si>
  <si>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</si>
  <si>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</si>
  <si>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</si>
  <si>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</si>
  <si>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</si>
  <si>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</si>
  <si>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</si>
  <si>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</si>
  <si>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</si>
  <si>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</si>
  <si>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</si>
  <si>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</si>
  <si>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</si>
  <si>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</si>
  <si>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</si>
  <si>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</si>
  <si>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</si>
  <si>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</si>
  <si>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</si>
  <si>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</si>
  <si>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</si>
  <si>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</si>
  <si>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</si>
  <si>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</si>
  <si>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</si>
  <si>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</si>
  <si>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</si>
  <si>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</si>
  <si>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</si>
  <si>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</si>
  <si>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</si>
  <si>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</si>
  <si>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</si>
  <si>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</si>
  <si>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</si>
  <si>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</si>
  <si>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</si>
  <si>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</si>
  <si>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</si>
  <si>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</si>
  <si>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</si>
  <si>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</si>
  <si>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</si>
  <si>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</si>
  <si>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</si>
  <si>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</si>
  <si>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</si>
  <si>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</si>
  <si>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</si>
  <si>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</si>
  <si>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</si>
  <si>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</si>
  <si>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</si>
  <si>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</si>
  <si>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</si>
  <si>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</si>
  <si>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</si>
  <si>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</si>
  <si>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</si>
  <si>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</si>
  <si>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</si>
  <si>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</si>
  <si>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</si>
  <si>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</si>
  <si>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</si>
  <si>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</si>
  <si>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</si>
  <si>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</si>
  <si>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</si>
  <si>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</si>
  <si>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</si>
  <si>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</si>
  <si>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</si>
  <si>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</si>
  <si>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</si>
  <si>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</si>
  <si>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</si>
  <si>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</si>
  <si>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</si>
  <si>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</si>
  <si>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</si>
  <si>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</si>
  <si>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</si>
  <si>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</si>
  <si>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</si>
  <si>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</si>
  <si>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</si>
  <si>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</si>
  <si>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</si>
  <si>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</si>
  <si>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</si>
  <si>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</si>
  <si>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</si>
  <si>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</si>
  <si>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</si>
  <si>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</si>
  <si>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</si>
  <si>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</si>
  <si>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</si>
  <si>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</si>
  <si>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</si>
  <si>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</si>
  <si>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</si>
  <si>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</si>
  <si>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</si>
  <si>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</si>
  <si>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</si>
  <si>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</si>
  <si>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</si>
  <si>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</si>
  <si>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</si>
  <si>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</si>
  <si>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</si>
  <si>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</si>
  <si>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</si>
  <si>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</si>
  <si>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</si>
  <si>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</si>
  <si>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</si>
  <si>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</si>
  <si>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</si>
  <si>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</si>
  <si>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</si>
  <si>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</si>
  <si>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</si>
  <si>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</si>
  <si>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</si>
  <si>
    <t>TOTAL ATTENDANCE</t>
  </si>
  <si>
    <t xml:space="preserve">SALARY REVISION if total attendance is more than or equal to 70 then add Rs 10000 to the salary if not then salary remains the same
</t>
  </si>
  <si>
    <t>IF SALARY REVISED THEN SALARY REVISED
HAS TO SHOW ELSE DIDN'T REVISE HAS TO SHOW</t>
  </si>
  <si>
    <t>QUESTIONS</t>
  </si>
  <si>
    <t>WHO EARNED THE MAXIMUM SALARY?</t>
  </si>
  <si>
    <t>WHO EARNED THE MMINIMUM SALARY?</t>
  </si>
  <si>
    <t>WHAT WAS THE AVERAGE SALARY PAID?</t>
  </si>
  <si>
    <t>TOTAL SALARY PAID TO ALL EMPLOYEES?</t>
  </si>
  <si>
    <t>ANSWERS</t>
  </si>
  <si>
    <t>PRODUCT ID</t>
  </si>
  <si>
    <t>PRODUCT NAME</t>
  </si>
  <si>
    <t>GJ0012889</t>
  </si>
  <si>
    <t>GJ0012890</t>
  </si>
  <si>
    <t>GJ0012891</t>
  </si>
  <si>
    <t>GJ0012892</t>
  </si>
  <si>
    <t>GJ0012893</t>
  </si>
  <si>
    <t>GJ0012894</t>
  </si>
  <si>
    <t>NOKIA</t>
  </si>
  <si>
    <t>SAMSUNG</t>
  </si>
  <si>
    <t>REALME</t>
  </si>
  <si>
    <t>REDMI</t>
  </si>
  <si>
    <t>OPPO</t>
  </si>
  <si>
    <t>VIVO</t>
  </si>
  <si>
    <t>RESTAURANTS BILL INVOICE</t>
  </si>
  <si>
    <t>PROFIT FOR THE MONTH JAN</t>
  </si>
  <si>
    <t>Bill id</t>
  </si>
  <si>
    <t>Cuisine</t>
  </si>
  <si>
    <t>Rate</t>
  </si>
  <si>
    <t>gi101</t>
  </si>
  <si>
    <t>gi102</t>
  </si>
  <si>
    <t>gi103</t>
  </si>
  <si>
    <t>gi104</t>
  </si>
  <si>
    <t>gi105</t>
  </si>
  <si>
    <t>gi106</t>
  </si>
  <si>
    <t>gi107</t>
  </si>
  <si>
    <t>Indian</t>
  </si>
  <si>
    <t>Chinese</t>
  </si>
  <si>
    <t>Nepali</t>
  </si>
  <si>
    <t>Korean</t>
  </si>
  <si>
    <t>Mexican</t>
  </si>
  <si>
    <t>Naga</t>
  </si>
  <si>
    <t>Enflish Breakfast</t>
  </si>
  <si>
    <t>TOTAL</t>
  </si>
  <si>
    <t xml:space="preserve"> GST 13%</t>
  </si>
  <si>
    <t>Grand Total</t>
  </si>
  <si>
    <t>Student Name</t>
  </si>
  <si>
    <t>Batch</t>
  </si>
  <si>
    <t>Admission Date</t>
  </si>
  <si>
    <t>Timing</t>
  </si>
  <si>
    <t>DCA</t>
  </si>
  <si>
    <t>7:30am</t>
  </si>
  <si>
    <t>dca</t>
  </si>
  <si>
    <t>6:30pm</t>
  </si>
  <si>
    <t>pgdca</t>
  </si>
  <si>
    <t>4:30pm</t>
  </si>
  <si>
    <t>priya sharma</t>
  </si>
  <si>
    <t>tally</t>
  </si>
  <si>
    <t>3:00pm</t>
  </si>
  <si>
    <t>john gurung</t>
  </si>
  <si>
    <t>2:00pm</t>
  </si>
  <si>
    <t>5:30pm</t>
  </si>
  <si>
    <t>1:00pm</t>
  </si>
  <si>
    <t>noyal gurung</t>
  </si>
  <si>
    <t>5:00pm</t>
  </si>
  <si>
    <t>7:30pm</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</si>
</sst>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1"/>
      <name val="IDAHC39M Code 39 Barcode"/>
      <family val="1"/>
      <charset val="2"/>
    </font>
  </fonts>
  <fills count="3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
      <patternFill patternType="solid">
        <fgColor rgb="FF00B0F0"/>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29">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14" fontId="0" fillId="8" borderId="0" xfId="0" applyNumberFormat="1" applyFill="1" applyAlignment="1">
      <alignment horizontal="center"/>
    </xf>
    <xf numFmtId="0" fontId="0" fillId="12" borderId="0" xfId="0" applyFill="1"/>
    <xf numFmtId="0" fontId="0" fillId="10" borderId="0" xfId="0" applyFill="1"/>
    <xf numFmtId="0" fontId="0" fillId="21" borderId="0" xfId="0" applyFill="1"/>
    <xf numFmtId="0" fontId="0" fillId="28" borderId="0" xfId="0" applyFill="1"/>
    <xf numFmtId="0" fontId="0" fillId="29" borderId="0" xfId="0" applyFill="1"/>
    <xf numFmtId="0" fontId="0" fillId="15" borderId="0" xfId="0" applyFill="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0" fontId="0" fillId="24" borderId="0" xfId="0" applyFill="1" applyAlignment="1">
      <alignment horizontal="center"/>
    </xf>
    <xf numFmtId="0" fontId="0" fillId="26" borderId="0" xfId="0" applyFill="1" applyAlignment="1">
      <alignment horizontal="center" vertical="center"/>
    </xf>
    <xf numFmtId="0" fontId="0" fillId="26" borderId="0" xfId="0" applyFill="1" applyAlignment="1">
      <alignment horizontal="center"/>
    </xf>
    <xf numFmtId="0" fontId="6" fillId="11" borderId="0" xfId="0" applyFont="1" applyFill="1" applyAlignment="1">
      <alignment horizontal="center"/>
    </xf>
    <xf numFmtId="0" fontId="5" fillId="24" borderId="0" xfId="0" applyFont="1" applyFill="1" applyAlignment="1">
      <alignment horizontal="center"/>
    </xf>
    <xf numFmtId="0" fontId="5" fillId="26" borderId="0" xfId="0" applyFont="1" applyFill="1" applyAlignment="1">
      <alignment horizontal="center" vertical="center"/>
    </xf>
    <xf numFmtId="0" fontId="0" fillId="7" borderId="0" xfId="0" applyFill="1" applyAlignment="1">
      <alignment horizontal="center" vertical="center"/>
    </xf>
    <xf numFmtId="0" fontId="0" fillId="26" borderId="0" xfId="0" applyFill="1" applyAlignment="1">
      <alignment horizontal="center" vertical="center" wrapText="1"/>
    </xf>
    <xf numFmtId="0" fontId="0" fillId="7" borderId="0" xfId="0" applyFill="1" applyAlignment="1">
      <alignment horizontal="center" vertical="center" wrapText="1"/>
    </xf>
    <xf numFmtId="0" fontId="0" fillId="17" borderId="0" xfId="0" applyFill="1" applyAlignment="1">
      <alignment horizontal="center" vertical="center"/>
    </xf>
    <xf numFmtId="0" fontId="0" fillId="18" borderId="0" xfId="0" applyFill="1" applyAlignment="1">
      <alignment vertical="center" wrapText="1"/>
    </xf>
    <xf numFmtId="0" fontId="0" fillId="18" borderId="0" xfId="0" applyFill="1" applyAlignment="1">
      <alignment vertical="center"/>
    </xf>
    <xf numFmtId="0" fontId="0" fillId="27" borderId="0" xfId="0" applyFill="1" applyAlignment="1">
      <alignment horizontal="center"/>
    </xf>
    <xf numFmtId="0" fontId="7" fillId="0" borderId="0" xfId="0" applyFont="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93255936"/>
        <c:axId val="93597696"/>
      </c:barChart>
      <c:catAx>
        <c:axId val="93255936"/>
        <c:scaling>
          <c:orientation val="minMax"/>
        </c:scaling>
        <c:axPos val="b"/>
        <c:tickLblPos val="nextTo"/>
        <c:crossAx val="93597696"/>
        <c:crosses val="autoZero"/>
        <c:auto val="1"/>
        <c:lblAlgn val="ctr"/>
        <c:lblOffset val="100"/>
      </c:catAx>
      <c:valAx>
        <c:axId val="93597696"/>
        <c:scaling>
          <c:orientation val="minMax"/>
        </c:scaling>
        <c:axPos val="l"/>
        <c:majorGridlines/>
        <c:numFmt formatCode="General" sourceLinked="1"/>
        <c:tickLblPos val="nextTo"/>
        <c:crossAx val="93255936"/>
        <c:crosses val="autoZero"/>
        <c:crossBetween val="between"/>
      </c:valAx>
    </c:plotArea>
    <c:legend>
      <c:legendPos val="r"/>
    </c:legend>
    <c:plotVisOnly val="1"/>
  </c:chart>
  <c:printSettings>
    <c:headerFooter/>
    <c:pageMargins b="0.75000000000000178" l="0.70000000000000062" r="0.70000000000000062" t="0.75000000000000178"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52" t="s">
        <v>0</v>
      </c>
      <c r="B1" s="47"/>
      <c r="C1" s="47"/>
      <c r="D1" s="47"/>
      <c r="E1" s="47"/>
      <c r="F1" s="47"/>
      <c r="G1" s="47"/>
      <c r="H1" s="47"/>
      <c r="I1" s="47"/>
      <c r="J1" s="47"/>
      <c r="K1" s="47"/>
      <c r="L1" s="47"/>
      <c r="M1" s="47"/>
    </row>
    <row r="2" spans="1:13">
      <c r="A2" s="47"/>
      <c r="B2" s="47"/>
      <c r="C2" s="47"/>
      <c r="D2" s="47"/>
      <c r="E2" s="47"/>
      <c r="F2" s="47"/>
      <c r="G2" s="47"/>
      <c r="H2" s="47"/>
      <c r="I2" s="47"/>
      <c r="J2" s="47"/>
      <c r="K2" s="47"/>
      <c r="L2" s="47"/>
      <c r="M2" s="47"/>
    </row>
    <row r="3" spans="1:13">
      <c r="A3" s="47"/>
      <c r="B3" s="47"/>
      <c r="C3" s="47"/>
      <c r="D3" s="47"/>
      <c r="E3" s="47"/>
      <c r="F3" s="47"/>
      <c r="G3" s="47"/>
      <c r="H3" s="47"/>
      <c r="I3" s="47"/>
      <c r="J3" s="47"/>
      <c r="K3" s="47"/>
      <c r="L3" s="47"/>
      <c r="M3" s="47"/>
    </row>
    <row r="4" spans="1:13">
      <c r="A4" s="47"/>
      <c r="B4" s="47"/>
      <c r="C4" s="47"/>
      <c r="D4" s="47"/>
      <c r="E4" s="47"/>
      <c r="F4" s="47"/>
      <c r="G4" s="47"/>
      <c r="H4" s="47"/>
      <c r="I4" s="47"/>
      <c r="J4" s="47"/>
      <c r="K4" s="47"/>
      <c r="L4" s="47"/>
      <c r="M4" s="47"/>
    </row>
    <row r="5" spans="1:13">
      <c r="A5" s="47"/>
      <c r="B5" s="47"/>
      <c r="C5" s="47"/>
      <c r="D5" s="47"/>
      <c r="E5" s="47"/>
      <c r="F5" s="47"/>
      <c r="G5" s="47"/>
      <c r="H5" s="47"/>
      <c r="I5" s="47"/>
      <c r="J5" s="47"/>
      <c r="K5" s="47"/>
      <c r="L5" s="47"/>
      <c r="M5" s="47"/>
    </row>
    <row r="8" spans="1:13">
      <c r="C8" s="52" t="s">
        <v>2</v>
      </c>
      <c r="D8" s="52"/>
      <c r="H8" s="52" t="s">
        <v>1</v>
      </c>
      <c r="I8" s="47"/>
      <c r="J8" s="47"/>
      <c r="K8" s="47"/>
      <c r="L8" s="47"/>
      <c r="M8" s="47"/>
    </row>
    <row r="9" spans="1:13">
      <c r="C9" s="52"/>
      <c r="D9" s="52"/>
      <c r="H9" s="47"/>
      <c r="I9" s="47"/>
      <c r="J9" s="47"/>
      <c r="K9" s="47"/>
      <c r="L9" s="47"/>
      <c r="M9" s="47"/>
    </row>
    <row r="10" spans="1:13">
      <c r="C10" s="52"/>
      <c r="D10" s="52"/>
      <c r="H10" s="47"/>
      <c r="I10" s="47"/>
      <c r="J10" s="47"/>
      <c r="K10" s="47"/>
      <c r="L10" s="47"/>
      <c r="M10" s="47"/>
    </row>
    <row r="13" spans="1:13">
      <c r="D13" s="47" t="s">
        <v>4</v>
      </c>
      <c r="E13" s="47"/>
      <c r="F13" s="47"/>
      <c r="G13" s="47"/>
      <c r="H13" s="50" t="s">
        <v>3</v>
      </c>
      <c r="I13" s="51"/>
      <c r="J13" s="51"/>
      <c r="K13" s="51"/>
      <c r="L13" s="51"/>
      <c r="M13" s="51"/>
    </row>
    <row r="14" spans="1:13">
      <c r="H14" s="51"/>
      <c r="I14" s="51"/>
      <c r="J14" s="51"/>
      <c r="K14" s="51"/>
      <c r="L14" s="51"/>
      <c r="M14" s="51"/>
    </row>
    <row r="15" spans="1:13">
      <c r="H15" s="51"/>
      <c r="I15" s="51"/>
      <c r="J15" s="51"/>
      <c r="K15" s="51"/>
      <c r="L15" s="51"/>
      <c r="M15" s="51"/>
    </row>
    <row r="16" spans="1:13">
      <c r="H16" s="51"/>
      <c r="I16" s="51"/>
      <c r="J16" s="51"/>
      <c r="K16" s="51"/>
      <c r="L16" s="51"/>
      <c r="M16" s="51"/>
    </row>
    <row r="17" spans="4:13">
      <c r="H17" s="51"/>
      <c r="I17" s="51"/>
      <c r="J17" s="51"/>
      <c r="K17" s="51"/>
      <c r="L17" s="51"/>
      <c r="M17" s="51"/>
    </row>
    <row r="18" spans="4:13">
      <c r="H18" s="51"/>
      <c r="I18" s="51"/>
      <c r="J18" s="51"/>
      <c r="K18" s="51"/>
      <c r="L18" s="51"/>
      <c r="M18" s="51"/>
    </row>
    <row r="20" spans="4:13">
      <c r="D20" s="47" t="s">
        <v>5</v>
      </c>
      <c r="E20" s="47"/>
      <c r="F20" s="47"/>
      <c r="G20" s="47"/>
      <c r="H20" s="48" t="s">
        <v>6</v>
      </c>
      <c r="I20" s="49"/>
      <c r="J20" s="49"/>
      <c r="K20" s="49"/>
      <c r="L20" s="49"/>
      <c r="M20" s="49"/>
    </row>
    <row r="21" spans="4:13">
      <c r="H21" s="49"/>
      <c r="I21" s="49"/>
      <c r="J21" s="49"/>
      <c r="K21" s="49"/>
      <c r="L21" s="49"/>
      <c r="M21" s="49"/>
    </row>
    <row r="22" spans="4:13">
      <c r="H22" s="49"/>
      <c r="I22" s="49"/>
      <c r="J22" s="49"/>
      <c r="K22" s="49"/>
      <c r="L22" s="49"/>
      <c r="M22" s="49"/>
    </row>
    <row r="23" spans="4:13">
      <c r="H23" s="49"/>
      <c r="I23" s="49"/>
      <c r="J23" s="49"/>
      <c r="K23" s="49"/>
      <c r="L23" s="49"/>
      <c r="M23" s="49"/>
    </row>
    <row r="24" spans="4:13">
      <c r="H24" s="49"/>
      <c r="I24" s="49"/>
      <c r="J24" s="49"/>
      <c r="K24" s="49"/>
      <c r="L24" s="49"/>
      <c r="M24" s="49"/>
    </row>
    <row r="25" spans="4:13">
      <c r="H25" s="49"/>
      <c r="I25" s="49"/>
      <c r="J25" s="49"/>
      <c r="K25" s="49"/>
      <c r="L25" s="49"/>
      <c r="M25" s="49"/>
    </row>
    <row r="26" spans="4:13">
      <c r="H26" s="49"/>
      <c r="I26" s="49"/>
      <c r="J26" s="49"/>
      <c r="K26" s="49"/>
      <c r="L26" s="49"/>
      <c r="M26" s="49"/>
    </row>
    <row r="28" spans="4:13">
      <c r="D28" s="47" t="s">
        <v>7</v>
      </c>
      <c r="E28" s="47"/>
      <c r="F28" s="47"/>
      <c r="G28" s="47"/>
      <c r="H28" s="50" t="s">
        <v>8</v>
      </c>
      <c r="I28" s="51"/>
      <c r="J28" s="51"/>
      <c r="K28" s="51"/>
      <c r="L28" s="51"/>
      <c r="M28" s="51"/>
    </row>
    <row r="29" spans="4:13">
      <c r="H29" s="51"/>
      <c r="I29" s="51"/>
      <c r="J29" s="51"/>
      <c r="K29" s="51"/>
      <c r="L29" s="51"/>
      <c r="M29" s="51"/>
    </row>
    <row r="30" spans="4:13">
      <c r="H30" s="51"/>
      <c r="I30" s="51"/>
      <c r="J30" s="51"/>
      <c r="K30" s="51"/>
      <c r="L30" s="51"/>
      <c r="M30" s="51"/>
    </row>
    <row r="31" spans="4:13">
      <c r="H31" s="51"/>
      <c r="I31" s="51"/>
      <c r="J31" s="51"/>
      <c r="K31" s="51"/>
      <c r="L31" s="51"/>
      <c r="M31" s="51"/>
    </row>
    <row r="32" spans="4:13">
      <c r="H32" s="51"/>
      <c r="I32" s="51"/>
      <c r="J32" s="51"/>
      <c r="K32" s="51"/>
      <c r="L32" s="51"/>
      <c r="M32" s="51"/>
    </row>
    <row r="33" spans="8:13">
      <c r="H33" s="51"/>
      <c r="I33" s="51"/>
      <c r="J33" s="51"/>
      <c r="K33" s="51"/>
      <c r="L33" s="51"/>
      <c r="M33" s="51"/>
    </row>
    <row r="34" spans="8:13">
      <c r="H34" s="51"/>
      <c r="I34" s="51"/>
      <c r="J34" s="51"/>
      <c r="K34" s="51"/>
      <c r="L34" s="51"/>
      <c r="M34" s="51"/>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53"/>
      <c r="C4" s="53"/>
      <c r="D4" s="53"/>
      <c r="E4" s="53"/>
      <c r="F4" s="53"/>
      <c r="G4" s="53"/>
      <c r="H4" s="53"/>
      <c r="I4" s="53"/>
      <c r="J4" s="53"/>
      <c r="K4" s="53"/>
      <c r="L4" s="53"/>
      <c r="M4" s="53"/>
      <c r="N4" s="53"/>
    </row>
    <row r="5" spans="2:14">
      <c r="B5" s="53"/>
      <c r="C5" s="53"/>
      <c r="D5" s="53"/>
      <c r="E5" s="53"/>
      <c r="F5" s="53"/>
      <c r="G5" s="53"/>
      <c r="H5" s="53"/>
      <c r="I5" s="53"/>
      <c r="J5" s="53"/>
      <c r="K5" s="53"/>
      <c r="L5" s="53"/>
      <c r="M5" s="53"/>
      <c r="N5" s="53"/>
    </row>
    <row r="6" spans="2:14">
      <c r="B6" s="53"/>
      <c r="C6" s="53"/>
      <c r="D6" s="53"/>
      <c r="E6" s="53"/>
      <c r="F6" s="53"/>
      <c r="G6" s="53"/>
      <c r="H6" s="53"/>
      <c r="I6" s="53"/>
      <c r="J6" s="53"/>
      <c r="K6" s="53"/>
      <c r="L6" s="53"/>
      <c r="M6" s="53"/>
      <c r="N6" s="53"/>
    </row>
    <row r="7" spans="2:14">
      <c r="B7" s="53"/>
      <c r="C7" s="53"/>
      <c r="D7" s="53"/>
      <c r="E7" s="53"/>
      <c r="F7" s="53"/>
      <c r="G7" s="53"/>
      <c r="H7" s="53"/>
      <c r="I7" s="53"/>
      <c r="J7" s="53"/>
      <c r="K7" s="53"/>
      <c r="L7" s="53"/>
      <c r="M7" s="53"/>
      <c r="N7" s="53"/>
    </row>
    <row r="8" spans="2:14">
      <c r="B8" s="53"/>
      <c r="C8" s="53"/>
      <c r="D8" s="53"/>
      <c r="E8" s="53"/>
      <c r="F8" s="53"/>
      <c r="G8" s="53"/>
      <c r="H8" s="53"/>
      <c r="I8" s="53"/>
      <c r="J8" s="53"/>
      <c r="K8" s="53"/>
      <c r="L8" s="53"/>
      <c r="M8" s="53"/>
      <c r="N8" s="53"/>
    </row>
    <row r="9" spans="2:14">
      <c r="B9" s="53"/>
      <c r="C9" s="53"/>
      <c r="D9" s="53"/>
      <c r="E9" s="53"/>
      <c r="F9" s="53"/>
      <c r="G9" s="53"/>
      <c r="H9" s="53"/>
      <c r="I9" s="53"/>
      <c r="J9" s="53"/>
      <c r="K9" s="53"/>
      <c r="L9" s="53"/>
      <c r="M9" s="53"/>
      <c r="N9" s="53"/>
    </row>
    <row r="10" spans="2:14">
      <c r="B10" s="53"/>
      <c r="C10" s="53"/>
      <c r="D10" s="53"/>
      <c r="E10" s="53"/>
      <c r="F10" s="53"/>
      <c r="G10" s="53"/>
      <c r="H10" s="53"/>
      <c r="I10" s="53"/>
      <c r="J10" s="53"/>
      <c r="K10" s="53"/>
      <c r="L10" s="53"/>
      <c r="M10" s="53"/>
      <c r="N10" s="53"/>
    </row>
    <row r="11" spans="2:14">
      <c r="B11" s="53"/>
      <c r="C11" s="53"/>
      <c r="D11" s="53"/>
      <c r="E11" s="53"/>
      <c r="F11" s="53"/>
      <c r="G11" s="53"/>
      <c r="H11" s="53"/>
      <c r="I11" s="53"/>
      <c r="J11" s="53"/>
      <c r="K11" s="53"/>
      <c r="L11" s="53"/>
      <c r="M11" s="53"/>
      <c r="N11" s="53"/>
    </row>
    <row r="12" spans="2:14">
      <c r="B12" s="53"/>
      <c r="C12" s="53"/>
      <c r="D12" s="53"/>
      <c r="E12" s="53"/>
      <c r="F12" s="53"/>
      <c r="G12" s="53"/>
      <c r="H12" s="53"/>
      <c r="I12" s="53"/>
      <c r="J12" s="53"/>
      <c r="K12" s="53"/>
      <c r="L12" s="53"/>
      <c r="M12" s="53"/>
      <c r="N12" s="53"/>
    </row>
    <row r="13" spans="2:14">
      <c r="B13" s="53"/>
      <c r="C13" s="53"/>
      <c r="D13" s="53"/>
      <c r="E13" s="53"/>
      <c r="F13" s="53"/>
      <c r="G13" s="53"/>
      <c r="H13" s="53"/>
      <c r="I13" s="53"/>
      <c r="J13" s="53"/>
      <c r="K13" s="53"/>
      <c r="L13" s="53"/>
      <c r="M13" s="53"/>
      <c r="N13" s="53"/>
    </row>
    <row r="14" spans="2:14">
      <c r="B14" s="53"/>
      <c r="C14" s="53"/>
      <c r="D14" s="53"/>
      <c r="E14" s="53"/>
      <c r="F14" s="53"/>
      <c r="G14" s="53"/>
      <c r="H14" s="53"/>
      <c r="I14" s="53"/>
      <c r="J14" s="53"/>
      <c r="K14" s="53"/>
      <c r="L14" s="53"/>
      <c r="M14" s="53"/>
      <c r="N14" s="53"/>
    </row>
    <row r="15" spans="2:14">
      <c r="B15" s="53"/>
      <c r="C15" s="53"/>
      <c r="D15" s="53"/>
      <c r="E15" s="53"/>
      <c r="F15" s="53"/>
      <c r="G15" s="53"/>
      <c r="H15" s="53"/>
      <c r="I15" s="53"/>
      <c r="J15" s="53"/>
      <c r="K15" s="53"/>
      <c r="L15" s="53"/>
      <c r="M15" s="53"/>
      <c r="N15" s="53"/>
    </row>
    <row r="16" spans="2:14">
      <c r="B16" s="53"/>
      <c r="C16" s="53"/>
      <c r="D16" s="53"/>
      <c r="E16" s="53"/>
      <c r="F16" s="53"/>
      <c r="G16" s="53"/>
      <c r="H16" s="53"/>
      <c r="I16" s="53"/>
      <c r="J16" s="53"/>
      <c r="K16" s="53"/>
      <c r="L16" s="53"/>
      <c r="M16" s="53"/>
      <c r="N16" s="53"/>
    </row>
    <row r="17" spans="2:14">
      <c r="B17" s="53"/>
      <c r="C17" s="53"/>
      <c r="D17" s="53"/>
      <c r="E17" s="53"/>
      <c r="F17" s="53"/>
      <c r="G17" s="53"/>
      <c r="H17" s="53"/>
      <c r="I17" s="53"/>
      <c r="J17" s="53"/>
      <c r="K17" s="53"/>
      <c r="L17" s="53"/>
      <c r="M17" s="53"/>
      <c r="N17" s="53"/>
    </row>
    <row r="18" spans="2:14">
      <c r="B18" s="53"/>
      <c r="C18" s="53"/>
      <c r="D18" s="53"/>
      <c r="E18" s="53"/>
      <c r="F18" s="53"/>
      <c r="G18" s="53"/>
      <c r="H18" s="53"/>
      <c r="I18" s="53"/>
      <c r="J18" s="53"/>
      <c r="K18" s="53"/>
      <c r="L18" s="53"/>
      <c r="M18" s="53"/>
      <c r="N18" s="53"/>
    </row>
    <row r="19" spans="2:14">
      <c r="B19" s="53"/>
      <c r="C19" s="53"/>
      <c r="D19" s="53"/>
      <c r="E19" s="53"/>
      <c r="F19" s="53"/>
      <c r="G19" s="53"/>
      <c r="H19" s="53"/>
      <c r="I19" s="53"/>
      <c r="J19" s="53"/>
      <c r="K19" s="53"/>
      <c r="L19" s="53"/>
      <c r="M19" s="53"/>
      <c r="N19" s="53"/>
    </row>
    <row r="20" spans="2:14">
      <c r="B20" s="53"/>
      <c r="C20" s="53"/>
      <c r="D20" s="53"/>
      <c r="E20" s="53"/>
      <c r="F20" s="53"/>
      <c r="G20" s="53"/>
      <c r="H20" s="53"/>
      <c r="I20" s="53"/>
      <c r="J20" s="53"/>
      <c r="K20" s="53"/>
      <c r="L20" s="53"/>
      <c r="M20" s="53"/>
      <c r="N20" s="53"/>
    </row>
    <row r="21" spans="2:14">
      <c r="B21" s="53"/>
      <c r="C21" s="53"/>
      <c r="D21" s="53"/>
      <c r="E21" s="53"/>
      <c r="F21" s="53"/>
      <c r="G21" s="53"/>
      <c r="H21" s="53"/>
      <c r="I21" s="53"/>
      <c r="J21" s="53"/>
      <c r="K21" s="53"/>
      <c r="L21" s="53"/>
      <c r="M21" s="53"/>
      <c r="N21" s="53"/>
    </row>
    <row r="22" spans="2:14">
      <c r="B22" s="53"/>
      <c r="C22" s="53"/>
      <c r="D22" s="53"/>
      <c r="E22" s="53"/>
      <c r="F22" s="53"/>
      <c r="G22" s="53"/>
      <c r="H22" s="53"/>
      <c r="I22" s="53"/>
      <c r="J22" s="53"/>
      <c r="K22" s="53"/>
      <c r="L22" s="53"/>
      <c r="M22" s="53"/>
      <c r="N22" s="53"/>
    </row>
    <row r="23" spans="2:14">
      <c r="B23" s="53"/>
      <c r="C23" s="53"/>
      <c r="D23" s="53"/>
      <c r="E23" s="53"/>
      <c r="F23" s="53"/>
      <c r="G23" s="53"/>
      <c r="H23" s="53"/>
      <c r="I23" s="53"/>
      <c r="J23" s="53"/>
      <c r="K23" s="53"/>
      <c r="L23" s="53"/>
      <c r="M23" s="53"/>
      <c r="N23" s="53"/>
    </row>
    <row r="24" spans="2:14">
      <c r="B24" s="53"/>
      <c r="C24" s="53"/>
      <c r="D24" s="53"/>
      <c r="E24" s="53"/>
      <c r="F24" s="53"/>
      <c r="G24" s="53"/>
      <c r="H24" s="53"/>
      <c r="I24" s="53"/>
      <c r="J24" s="53"/>
      <c r="K24" s="53"/>
      <c r="L24" s="53"/>
      <c r="M24" s="53"/>
      <c r="N24" s="53"/>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47" t="s">
        <v>9</v>
      </c>
      <c r="B1" s="47"/>
      <c r="C1" s="47"/>
      <c r="D1" s="47"/>
      <c r="E1" s="47"/>
      <c r="F1" s="47"/>
      <c r="G1" s="47"/>
      <c r="H1" s="47"/>
      <c r="I1" s="47"/>
    </row>
    <row r="3" spans="1:17">
      <c r="A3" s="54" t="s">
        <v>10</v>
      </c>
      <c r="B3" s="56" t="s">
        <v>11</v>
      </c>
      <c r="C3" s="57"/>
      <c r="D3" s="57"/>
      <c r="E3" s="57"/>
      <c r="F3" s="57"/>
      <c r="G3" s="57"/>
      <c r="H3" s="57"/>
      <c r="I3" s="57"/>
    </row>
    <row r="4" spans="1:17">
      <c r="A4" s="55"/>
      <c r="B4" s="57"/>
      <c r="C4" s="57"/>
      <c r="D4" s="57"/>
      <c r="E4" s="57"/>
      <c r="F4" s="57"/>
      <c r="G4" s="57"/>
      <c r="H4" s="57"/>
      <c r="I4" s="57"/>
    </row>
    <row r="5" spans="1:17">
      <c r="A5" s="55"/>
      <c r="B5" s="57"/>
      <c r="C5" s="57"/>
      <c r="D5" s="57"/>
      <c r="E5" s="57"/>
      <c r="F5" s="57"/>
      <c r="G5" s="57"/>
      <c r="H5" s="57"/>
      <c r="I5" s="57"/>
      <c r="K5">
        <v>123456789</v>
      </c>
      <c r="M5" s="53">
        <v>-123456789</v>
      </c>
      <c r="N5" s="53"/>
      <c r="O5" s="53" t="s">
        <v>33</v>
      </c>
      <c r="P5" s="53"/>
      <c r="Q5" s="53"/>
    </row>
    <row r="6" spans="1:17" ht="30" customHeight="1">
      <c r="A6" s="61" t="s">
        <v>12</v>
      </c>
      <c r="B6" s="4">
        <v>1</v>
      </c>
      <c r="C6" s="2">
        <v>6</v>
      </c>
      <c r="D6" s="3"/>
      <c r="E6" s="63" t="s">
        <v>13</v>
      </c>
      <c r="F6" s="63"/>
      <c r="G6" s="63"/>
      <c r="H6" s="63"/>
      <c r="I6" s="63"/>
      <c r="J6" s="2"/>
      <c r="K6" s="2"/>
      <c r="L6" s="2"/>
      <c r="M6" s="2"/>
      <c r="N6" s="2"/>
      <c r="O6" s="2"/>
      <c r="P6" s="2"/>
      <c r="Q6" s="2"/>
    </row>
    <row r="7" spans="1:17">
      <c r="A7" s="62"/>
      <c r="B7">
        <v>2</v>
      </c>
      <c r="C7">
        <v>7</v>
      </c>
      <c r="E7">
        <v>1</v>
      </c>
      <c r="F7">
        <v>2</v>
      </c>
      <c r="G7">
        <v>3</v>
      </c>
      <c r="H7">
        <v>4</v>
      </c>
      <c r="I7">
        <v>5</v>
      </c>
    </row>
    <row r="8" spans="1:17">
      <c r="A8" s="62"/>
      <c r="B8">
        <v>3</v>
      </c>
      <c r="C8">
        <v>8</v>
      </c>
      <c r="E8">
        <v>6</v>
      </c>
      <c r="F8">
        <v>7</v>
      </c>
      <c r="G8">
        <v>8</v>
      </c>
      <c r="H8">
        <v>9</v>
      </c>
      <c r="I8">
        <v>10</v>
      </c>
    </row>
    <row r="9" spans="1:17">
      <c r="A9" s="62"/>
      <c r="B9">
        <v>4</v>
      </c>
      <c r="C9">
        <v>9</v>
      </c>
    </row>
    <row r="10" spans="1:17">
      <c r="A10" s="62"/>
      <c r="B10">
        <v>5</v>
      </c>
      <c r="C10">
        <v>10</v>
      </c>
    </row>
    <row r="12" spans="1:17">
      <c r="H12">
        <f t="array" ref="H12:L13">TRANSPOSE(B6:C10)</f>
        <v>1</v>
      </c>
      <c r="I12">
        <v>2</v>
      </c>
      <c r="J12">
        <v>3</v>
      </c>
      <c r="K12">
        <v>4</v>
      </c>
      <c r="L12">
        <v>5</v>
      </c>
    </row>
    <row r="13" spans="1:17">
      <c r="A13" s="55" t="s">
        <v>14</v>
      </c>
      <c r="B13" s="55"/>
      <c r="C13" s="55"/>
      <c r="D13" s="55"/>
      <c r="E13" s="55"/>
      <c r="H13">
        <v>6</v>
      </c>
      <c r="I13">
        <v>7</v>
      </c>
      <c r="J13">
        <v>8</v>
      </c>
      <c r="K13">
        <v>9</v>
      </c>
      <c r="L13">
        <v>10</v>
      </c>
    </row>
    <row r="15" spans="1:17">
      <c r="A15" s="57" t="s">
        <v>15</v>
      </c>
      <c r="B15" s="57"/>
      <c r="C15" s="57"/>
      <c r="D15" s="57"/>
      <c r="E15" s="57"/>
    </row>
    <row r="17" spans="1:10">
      <c r="H17" t="s">
        <v>35</v>
      </c>
      <c r="I17">
        <v>1</v>
      </c>
      <c r="J17">
        <v>6</v>
      </c>
    </row>
    <row r="18" spans="1:10">
      <c r="A18" s="54" t="s">
        <v>16</v>
      </c>
      <c r="B18" s="64" t="s">
        <v>17</v>
      </c>
      <c r="C18" s="65"/>
      <c r="D18" s="65"/>
      <c r="E18" s="65"/>
      <c r="F18" s="65"/>
      <c r="H18" t="s">
        <v>34</v>
      </c>
      <c r="I18">
        <v>2</v>
      </c>
      <c r="J18">
        <v>7</v>
      </c>
    </row>
    <row r="19" spans="1:10">
      <c r="A19" s="55"/>
      <c r="B19" s="65"/>
      <c r="C19" s="65"/>
      <c r="D19" s="65"/>
      <c r="E19" s="65"/>
      <c r="F19" s="65"/>
      <c r="H19" t="s">
        <v>36</v>
      </c>
      <c r="I19">
        <v>3</v>
      </c>
      <c r="J19">
        <v>8</v>
      </c>
    </row>
    <row r="20" spans="1:10">
      <c r="A20" s="55"/>
      <c r="B20" s="65"/>
      <c r="C20" s="65"/>
      <c r="D20" s="65"/>
      <c r="E20" s="65"/>
      <c r="F20" s="65"/>
      <c r="H20" t="s">
        <v>37</v>
      </c>
      <c r="I20">
        <v>4</v>
      </c>
      <c r="J20">
        <v>9</v>
      </c>
    </row>
    <row r="21" spans="1:10">
      <c r="H21" t="s">
        <v>38</v>
      </c>
      <c r="I21">
        <v>5</v>
      </c>
      <c r="J21">
        <v>10</v>
      </c>
    </row>
    <row r="22" spans="1:10">
      <c r="A22" s="60" t="s">
        <v>18</v>
      </c>
      <c r="B22" s="60"/>
      <c r="C22" s="60"/>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58" t="s">
        <v>32</v>
      </c>
      <c r="B40" s="59"/>
      <c r="C40" s="59"/>
      <c r="D40" s="59"/>
    </row>
    <row r="41" spans="1:4">
      <c r="A41" s="59"/>
      <c r="B41" s="59"/>
      <c r="C41" s="59"/>
      <c r="D41" s="59"/>
    </row>
    <row r="42" spans="1:4">
      <c r="A42" s="59"/>
      <c r="B42" s="59"/>
      <c r="C42" s="59"/>
      <c r="D42" s="59"/>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59" t="s">
        <v>39</v>
      </c>
      <c r="B1" s="59"/>
      <c r="C1" s="59"/>
      <c r="D1" s="59"/>
      <c r="E1" s="59"/>
      <c r="F1" s="59"/>
      <c r="G1" s="59"/>
    </row>
    <row r="3" spans="1:7">
      <c r="A3" s="66" t="s">
        <v>40</v>
      </c>
      <c r="B3" s="66"/>
      <c r="C3" s="66"/>
      <c r="D3" s="66"/>
    </row>
    <row r="5" spans="1:7">
      <c r="A5" t="s">
        <v>41</v>
      </c>
      <c r="B5" t="s">
        <v>46</v>
      </c>
    </row>
    <row r="6" spans="1:7">
      <c r="A6" t="s">
        <v>42</v>
      </c>
      <c r="B6" t="s">
        <v>47</v>
      </c>
    </row>
    <row r="7" spans="1:7">
      <c r="A7" t="s">
        <v>43</v>
      </c>
    </row>
    <row r="8" spans="1:7">
      <c r="A8" t="s">
        <v>44</v>
      </c>
    </row>
    <row r="9" spans="1:7">
      <c r="A9" t="s">
        <v>45</v>
      </c>
    </row>
    <row r="11" spans="1:7">
      <c r="A11" s="55" t="s">
        <v>48</v>
      </c>
      <c r="B11" s="55"/>
      <c r="C11" s="55"/>
      <c r="D11" s="55"/>
      <c r="E11" s="55"/>
      <c r="F11" s="55"/>
      <c r="G11" s="55"/>
    </row>
    <row r="12" spans="1:7">
      <c r="A12" s="67" t="s">
        <v>49</v>
      </c>
      <c r="B12" s="68"/>
      <c r="C12" s="68"/>
      <c r="D12" s="68"/>
      <c r="E12" s="68"/>
      <c r="F12" s="68"/>
      <c r="G12" s="68"/>
    </row>
    <row r="13" spans="1:7">
      <c r="A13" s="68"/>
      <c r="B13" s="68"/>
      <c r="C13" s="68"/>
      <c r="D13" s="68"/>
      <c r="E13" s="68"/>
      <c r="F13" s="68"/>
      <c r="G13" s="68"/>
    </row>
    <row r="14" spans="1:7">
      <c r="A14" s="68"/>
      <c r="B14" s="68"/>
      <c r="C14" s="68"/>
      <c r="D14" s="68"/>
      <c r="E14" s="68"/>
      <c r="F14" s="68"/>
      <c r="G14" s="68"/>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57" t="s">
        <v>50</v>
      </c>
      <c r="B1" s="57"/>
      <c r="C1" s="57"/>
      <c r="D1" s="57"/>
      <c r="E1" s="57"/>
      <c r="F1" s="57"/>
    </row>
    <row r="2" spans="1:14">
      <c r="H2" s="59" t="s">
        <v>67</v>
      </c>
      <c r="I2" s="59"/>
      <c r="J2" s="59"/>
      <c r="K2" s="59"/>
      <c r="L2" s="59"/>
      <c r="M2" s="59"/>
      <c r="N2" s="59"/>
    </row>
    <row r="3" spans="1:14">
      <c r="A3" s="69" t="s">
        <v>51</v>
      </c>
      <c r="B3" s="53"/>
      <c r="C3" s="53"/>
      <c r="D3" s="53"/>
      <c r="E3" s="53"/>
      <c r="F3" s="53"/>
      <c r="H3" s="72" t="s">
        <v>68</v>
      </c>
      <c r="I3" s="73"/>
      <c r="J3" s="73"/>
      <c r="K3" s="73"/>
      <c r="L3" s="73"/>
      <c r="M3" s="73"/>
      <c r="N3" s="73"/>
    </row>
    <row r="4" spans="1:14">
      <c r="A4" s="53"/>
      <c r="B4" s="53"/>
      <c r="C4" s="53"/>
      <c r="D4" s="53"/>
      <c r="E4" s="53"/>
      <c r="F4" s="53"/>
      <c r="H4" s="73"/>
      <c r="I4" s="73"/>
      <c r="J4" s="73"/>
      <c r="K4" s="73"/>
      <c r="L4" s="73"/>
      <c r="M4" s="73"/>
      <c r="N4" s="73"/>
    </row>
    <row r="5" spans="1:14">
      <c r="A5" s="53"/>
      <c r="B5" s="53"/>
      <c r="C5" s="53"/>
      <c r="D5" s="53"/>
      <c r="E5" s="53"/>
      <c r="F5" s="53"/>
      <c r="H5" s="73"/>
      <c r="I5" s="73"/>
      <c r="J5" s="73"/>
      <c r="K5" s="73"/>
      <c r="L5" s="73"/>
      <c r="M5" s="73"/>
      <c r="N5" s="73"/>
    </row>
    <row r="6" spans="1:14">
      <c r="H6" s="73"/>
      <c r="I6" s="73"/>
      <c r="J6" s="73"/>
      <c r="K6" s="73"/>
      <c r="L6" s="73"/>
      <c r="M6" s="73"/>
      <c r="N6" s="73"/>
    </row>
    <row r="7" spans="1:14">
      <c r="C7" s="70" t="s">
        <v>52</v>
      </c>
      <c r="D7" s="70"/>
      <c r="E7" s="70"/>
      <c r="F7" s="70"/>
      <c r="H7" s="73"/>
      <c r="I7" s="73"/>
      <c r="J7" s="73"/>
      <c r="K7" s="73"/>
      <c r="L7" s="73"/>
      <c r="M7" s="73"/>
      <c r="N7" s="73"/>
    </row>
    <row r="8" spans="1:14">
      <c r="B8" t="s">
        <v>54</v>
      </c>
      <c r="C8" s="71" t="s">
        <v>53</v>
      </c>
      <c r="D8" s="71"/>
      <c r="E8" s="71"/>
      <c r="F8" s="71"/>
      <c r="H8" s="73"/>
      <c r="I8" s="73"/>
      <c r="J8" s="73"/>
      <c r="K8" s="73"/>
      <c r="L8" s="73"/>
      <c r="M8" s="73"/>
      <c r="N8" s="73"/>
    </row>
    <row r="9" spans="1:14">
      <c r="B9" t="s">
        <v>45</v>
      </c>
      <c r="C9" t="s">
        <v>58</v>
      </c>
      <c r="D9" t="s">
        <v>45</v>
      </c>
      <c r="E9" t="s">
        <v>60</v>
      </c>
      <c r="F9">
        <f t="array" ref="F9">LEN(E9)</f>
        <v>13</v>
      </c>
      <c r="H9" s="73"/>
      <c r="I9" s="73"/>
      <c r="J9" s="73"/>
      <c r="K9" s="73"/>
      <c r="L9" s="73"/>
      <c r="M9" s="73"/>
      <c r="N9" s="73"/>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55" t="s">
        <v>69</v>
      </c>
      <c r="B1" s="55"/>
      <c r="C1" s="55"/>
      <c r="D1" s="55"/>
      <c r="E1" s="55"/>
      <c r="F1" s="55"/>
    </row>
    <row r="3" spans="1:8">
      <c r="A3" s="74" t="s">
        <v>70</v>
      </c>
      <c r="B3" t="s">
        <v>71</v>
      </c>
      <c r="C3" s="5" t="s">
        <v>77</v>
      </c>
      <c r="E3" s="10" t="s">
        <v>84</v>
      </c>
      <c r="F3" s="10" t="s">
        <v>85</v>
      </c>
    </row>
    <row r="4" spans="1:8">
      <c r="A4" s="75"/>
      <c r="C4" s="5" t="s">
        <v>78</v>
      </c>
      <c r="E4" s="32">
        <v>50</v>
      </c>
      <c r="F4" s="24">
        <v>5</v>
      </c>
      <c r="G4" t="b">
        <f>E4=F4</f>
        <v>0</v>
      </c>
    </row>
    <row r="5" spans="1:8">
      <c r="A5" s="75"/>
      <c r="B5" s="5" t="s">
        <v>73</v>
      </c>
      <c r="C5" s="5" t="s">
        <v>79</v>
      </c>
      <c r="D5" s="8"/>
      <c r="E5">
        <v>50</v>
      </c>
      <c r="F5" s="5">
        <v>5</v>
      </c>
      <c r="G5" s="5" t="b">
        <f>E5&lt;&gt;F5</f>
        <v>1</v>
      </c>
    </row>
    <row r="6" spans="1:8">
      <c r="A6" s="75"/>
      <c r="B6" s="5" t="s">
        <v>74</v>
      </c>
      <c r="C6" s="5" t="s">
        <v>80</v>
      </c>
      <c r="F6" s="5">
        <v>5</v>
      </c>
      <c r="G6" t="b">
        <f>E6&gt;F6</f>
        <v>0</v>
      </c>
    </row>
    <row r="7" spans="1:8">
      <c r="A7" s="75"/>
      <c r="B7" s="5" t="s">
        <v>75</v>
      </c>
      <c r="C7" s="5" t="s">
        <v>81</v>
      </c>
      <c r="F7" s="5">
        <v>5</v>
      </c>
      <c r="G7" t="b">
        <f>E7&gt;=F7</f>
        <v>0</v>
      </c>
    </row>
    <row r="8" spans="1:8">
      <c r="A8" s="75"/>
      <c r="B8" s="5" t="s">
        <v>72</v>
      </c>
      <c r="C8" s="5" t="s">
        <v>82</v>
      </c>
      <c r="F8" s="5">
        <v>5</v>
      </c>
    </row>
    <row r="9" spans="1:8">
      <c r="A9" s="75"/>
      <c r="B9" s="5" t="s">
        <v>76</v>
      </c>
      <c r="C9" s="5" t="s">
        <v>83</v>
      </c>
      <c r="F9" s="5">
        <v>5</v>
      </c>
      <c r="G9" t="b">
        <v>0</v>
      </c>
    </row>
    <row r="13" spans="1:8">
      <c r="B13" s="47" t="s">
        <v>86</v>
      </c>
      <c r="C13" s="47"/>
      <c r="D13" s="47"/>
      <c r="E13" s="47"/>
      <c r="F13" s="47"/>
      <c r="G13" s="47"/>
    </row>
    <row r="14" spans="1:8">
      <c r="A14" s="76" t="s">
        <v>87</v>
      </c>
      <c r="B14" s="77"/>
      <c r="C14" s="77"/>
      <c r="D14" s="77"/>
      <c r="E14" s="77"/>
      <c r="F14" s="77"/>
      <c r="G14" s="77"/>
      <c r="H14" s="77"/>
    </row>
    <row r="15" spans="1:8">
      <c r="A15" s="77"/>
      <c r="B15" s="77"/>
      <c r="C15" s="77"/>
      <c r="D15" s="77"/>
      <c r="E15" s="77"/>
      <c r="F15" s="77"/>
      <c r="G15" s="77"/>
      <c r="H15" s="77"/>
    </row>
    <row r="16" spans="1:8">
      <c r="A16" s="77"/>
      <c r="B16" s="77"/>
      <c r="C16" s="77"/>
      <c r="D16" s="77"/>
      <c r="E16" s="77"/>
      <c r="F16" s="77"/>
      <c r="G16" s="77"/>
      <c r="H16" s="77"/>
    </row>
    <row r="17" spans="1:8">
      <c r="A17" s="77"/>
      <c r="B17" s="77"/>
      <c r="C17" s="77"/>
      <c r="D17" s="77"/>
      <c r="E17" s="77"/>
      <c r="F17" s="77"/>
      <c r="G17" s="77"/>
      <c r="H17" s="77"/>
    </row>
    <row r="18" spans="1:8">
      <c r="A18" s="77"/>
      <c r="B18" s="77"/>
      <c r="C18" s="77"/>
      <c r="D18" s="77"/>
      <c r="E18" s="77"/>
      <c r="F18" s="77"/>
      <c r="G18" s="77"/>
      <c r="H18" s="77"/>
    </row>
    <row r="19" spans="1:8">
      <c r="A19" s="77"/>
      <c r="B19" s="77"/>
      <c r="C19" s="77"/>
      <c r="D19" s="77"/>
      <c r="E19" s="77"/>
      <c r="F19" s="77"/>
      <c r="G19" s="77"/>
      <c r="H19" s="77"/>
    </row>
    <row r="20" spans="1:8">
      <c r="A20" s="77"/>
      <c r="B20" s="77"/>
      <c r="C20" s="77"/>
      <c r="D20" s="77"/>
      <c r="E20" s="77"/>
      <c r="F20" s="77"/>
      <c r="G20" s="77"/>
      <c r="H20" s="77"/>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73" t="s">
        <v>88</v>
      </c>
      <c r="B1" s="73"/>
      <c r="C1" s="73"/>
      <c r="D1" s="73"/>
      <c r="E1" s="73"/>
      <c r="F1" s="73"/>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47" t="s">
        <v>97</v>
      </c>
      <c r="B11" s="47"/>
      <c r="C11" s="47"/>
      <c r="D11" s="47"/>
      <c r="E11" s="47"/>
      <c r="F11" s="47"/>
    </row>
    <row r="12" spans="1:6">
      <c r="A12" s="78" t="s">
        <v>98</v>
      </c>
      <c r="B12" s="79"/>
      <c r="C12" s="79"/>
      <c r="D12" s="79"/>
      <c r="E12" s="79"/>
      <c r="F12" s="79"/>
    </row>
    <row r="13" spans="1:6">
      <c r="A13" s="79"/>
      <c r="B13" s="79"/>
      <c r="C13" s="79"/>
      <c r="D13" s="79"/>
      <c r="E13" s="79"/>
      <c r="F13" s="79"/>
    </row>
    <row r="14" spans="1:6">
      <c r="A14" s="79"/>
      <c r="B14" s="79"/>
      <c r="C14" s="79"/>
      <c r="D14" s="79"/>
      <c r="E14" s="79"/>
      <c r="F14" s="79"/>
    </row>
    <row r="15" spans="1:6">
      <c r="A15" s="79"/>
      <c r="B15" s="79"/>
      <c r="C15" s="79"/>
      <c r="D15" s="79"/>
      <c r="E15" s="79"/>
      <c r="F15" s="79"/>
    </row>
    <row r="16" spans="1:6">
      <c r="A16" s="79"/>
      <c r="B16" s="79"/>
      <c r="C16" s="79"/>
      <c r="D16" s="79"/>
      <c r="E16" s="79"/>
      <c r="F16" s="79"/>
    </row>
    <row r="17" spans="1:6">
      <c r="A17" s="79"/>
      <c r="B17" s="79"/>
      <c r="C17" s="79"/>
      <c r="D17" s="79"/>
      <c r="E17" s="79"/>
      <c r="F17" s="79"/>
    </row>
    <row r="18" spans="1:6">
      <c r="A18" s="79"/>
      <c r="B18" s="79"/>
      <c r="C18" s="79"/>
      <c r="D18" s="79"/>
      <c r="E18" s="79"/>
      <c r="F18" s="79"/>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47" t="s">
        <v>99</v>
      </c>
      <c r="B1" s="47"/>
      <c r="C1" s="47"/>
      <c r="D1" s="47"/>
      <c r="E1" s="47"/>
    </row>
    <row r="4" spans="1:12">
      <c r="B4" s="80" t="s">
        <v>100</v>
      </c>
      <c r="C4" s="80"/>
      <c r="D4" s="13" t="s">
        <v>101</v>
      </c>
      <c r="G4" s="47" t="s">
        <v>104</v>
      </c>
      <c r="H4" s="47"/>
      <c r="I4" s="47"/>
      <c r="J4" s="47"/>
      <c r="K4" s="47"/>
      <c r="L4" s="47"/>
    </row>
    <row r="5" spans="1:12">
      <c r="G5" s="81" t="s">
        <v>105</v>
      </c>
      <c r="H5" s="82"/>
      <c r="I5" s="82"/>
      <c r="J5" s="82"/>
      <c r="K5" s="82"/>
      <c r="L5" s="82"/>
    </row>
    <row r="6" spans="1:12">
      <c r="G6" s="82"/>
      <c r="H6" s="82"/>
      <c r="I6" s="82"/>
      <c r="J6" s="82"/>
      <c r="K6" s="82"/>
      <c r="L6" s="82"/>
    </row>
    <row r="7" spans="1:12">
      <c r="C7" s="54" t="s">
        <v>102</v>
      </c>
      <c r="D7" s="14">
        <f ca="1">TODAY()</f>
        <v>44727</v>
      </c>
      <c r="G7" s="82"/>
      <c r="H7" s="82"/>
      <c r="I7" s="82"/>
      <c r="J7" s="82"/>
      <c r="K7" s="82"/>
      <c r="L7" s="82"/>
    </row>
    <row r="8" spans="1:12">
      <c r="C8" s="55"/>
      <c r="D8" s="15">
        <f ca="1">NOW()</f>
        <v>44727.747035763889</v>
      </c>
      <c r="G8" s="82"/>
      <c r="H8" s="82"/>
      <c r="I8" s="82"/>
      <c r="J8" s="82"/>
      <c r="K8" s="82"/>
      <c r="L8" s="82"/>
    </row>
    <row r="9" spans="1:12">
      <c r="G9" s="82"/>
      <c r="H9" s="82"/>
      <c r="I9" s="82"/>
      <c r="J9" s="82"/>
      <c r="K9" s="82"/>
      <c r="L9" s="82"/>
    </row>
    <row r="10" spans="1:12">
      <c r="B10" s="54" t="s">
        <v>103</v>
      </c>
      <c r="C10" s="14">
        <v>43831</v>
      </c>
      <c r="D10">
        <f>DAY(C10)</f>
        <v>1</v>
      </c>
      <c r="G10" s="82"/>
      <c r="H10" s="82"/>
      <c r="I10" s="82"/>
      <c r="J10" s="82"/>
      <c r="K10" s="82"/>
      <c r="L10" s="82"/>
    </row>
    <row r="11" spans="1:12">
      <c r="B11" s="55"/>
      <c r="C11" s="14">
        <v>43892</v>
      </c>
      <c r="D11">
        <f>MONTH(C11)</f>
        <v>3</v>
      </c>
    </row>
    <row r="12" spans="1:12">
      <c r="B12" s="55"/>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55" t="s">
        <v>106</v>
      </c>
      <c r="B1" s="55"/>
      <c r="C1" s="55"/>
      <c r="D1" s="55"/>
      <c r="E1" s="55"/>
      <c r="F1" s="55"/>
    </row>
    <row r="3" spans="1:12">
      <c r="B3" s="7" t="s">
        <v>107</v>
      </c>
      <c r="C3" s="17" t="s">
        <v>108</v>
      </c>
      <c r="G3" s="16" t="s">
        <v>113</v>
      </c>
    </row>
    <row r="4" spans="1:12">
      <c r="B4" t="s">
        <v>109</v>
      </c>
      <c r="C4">
        <v>23</v>
      </c>
      <c r="G4" s="83" t="s">
        <v>114</v>
      </c>
      <c r="I4" s="6">
        <f>SUM(C4:C8)</f>
        <v>94</v>
      </c>
      <c r="J4" s="85" t="s">
        <v>115</v>
      </c>
      <c r="K4" s="86"/>
      <c r="L4" s="86"/>
    </row>
    <row r="5" spans="1:12">
      <c r="B5" t="s">
        <v>110</v>
      </c>
      <c r="C5">
        <v>23</v>
      </c>
      <c r="G5" s="84"/>
      <c r="I5" s="6">
        <f>MIN(C4:C8)</f>
        <v>23</v>
      </c>
      <c r="J5" s="86"/>
      <c r="K5" s="86"/>
      <c r="L5" s="86"/>
    </row>
    <row r="6" spans="1:12">
      <c r="B6" t="s">
        <v>111</v>
      </c>
      <c r="C6">
        <v>25</v>
      </c>
      <c r="G6" s="84"/>
      <c r="I6" s="6">
        <f>MAX(C4:C8)</f>
        <v>25</v>
      </c>
      <c r="J6" s="86"/>
      <c r="K6" s="86"/>
      <c r="L6" s="86"/>
    </row>
    <row r="7" spans="1:12">
      <c r="G7" s="84"/>
      <c r="I7" s="6">
        <f>AVERAGE(C4:C8)</f>
        <v>23.5</v>
      </c>
      <c r="J7" s="86"/>
      <c r="K7" s="86"/>
      <c r="L7" s="86"/>
    </row>
    <row r="8" spans="1:12">
      <c r="B8" t="s">
        <v>112</v>
      </c>
      <c r="C8">
        <v>23</v>
      </c>
      <c r="G8" s="84"/>
      <c r="I8" s="6">
        <f>COUNT(C4:C8)</f>
        <v>4</v>
      </c>
      <c r="J8" s="86"/>
      <c r="K8" s="86"/>
      <c r="L8" s="86"/>
    </row>
    <row r="9" spans="1:12">
      <c r="C9">
        <v>35</v>
      </c>
      <c r="G9" s="84"/>
      <c r="I9" s="6">
        <f>COUNTA(C4:C8)</f>
        <v>4</v>
      </c>
      <c r="J9" s="86"/>
      <c r="K9" s="86"/>
      <c r="L9" s="86"/>
    </row>
    <row r="10" spans="1:12">
      <c r="C10">
        <v>34</v>
      </c>
      <c r="G10" s="84"/>
      <c r="I10" s="6">
        <f>COUNTBLANK(C4:C8)</f>
        <v>1</v>
      </c>
      <c r="J10" s="86"/>
      <c r="K10" s="86"/>
      <c r="L10" s="86"/>
    </row>
    <row r="11" spans="1:12">
      <c r="C11">
        <v>27</v>
      </c>
      <c r="G11" s="84"/>
      <c r="I11" s="6">
        <f>SMALL(C4:C8,3)</f>
        <v>23</v>
      </c>
      <c r="J11" s="86"/>
      <c r="K11" s="86"/>
      <c r="L11" s="86"/>
    </row>
    <row r="12" spans="1:12">
      <c r="G12" s="84"/>
      <c r="I12" s="6">
        <f>LARGE(C4:C15,1)</f>
        <v>35</v>
      </c>
      <c r="J12" s="86"/>
      <c r="K12" s="86"/>
      <c r="L12" s="86"/>
    </row>
    <row r="15" spans="1:12">
      <c r="B15" s="55" t="s">
        <v>116</v>
      </c>
      <c r="C15" s="55"/>
      <c r="D15" s="55"/>
      <c r="E15" s="55"/>
      <c r="F15" s="55"/>
      <c r="G15" s="55"/>
      <c r="H15" s="55"/>
      <c r="I15" s="55"/>
      <c r="J15" s="55"/>
      <c r="K15" s="55"/>
    </row>
    <row r="16" spans="1:12">
      <c r="B16" s="87" t="s">
        <v>117</v>
      </c>
      <c r="C16" s="88"/>
      <c r="D16" s="88"/>
      <c r="E16" s="88"/>
      <c r="F16" s="88"/>
      <c r="G16" s="88"/>
      <c r="H16" s="88"/>
      <c r="I16" s="88"/>
      <c r="J16" s="88"/>
      <c r="K16" s="88"/>
    </row>
    <row r="17" spans="2:11">
      <c r="B17" s="88"/>
      <c r="C17" s="88"/>
      <c r="D17" s="88"/>
      <c r="E17" s="88"/>
      <c r="F17" s="88"/>
      <c r="G17" s="88"/>
      <c r="H17" s="88"/>
      <c r="I17" s="88"/>
      <c r="J17" s="88"/>
      <c r="K17" s="88"/>
    </row>
    <row r="18" spans="2:11">
      <c r="B18" s="88"/>
      <c r="C18" s="88"/>
      <c r="D18" s="88"/>
      <c r="E18" s="88"/>
      <c r="F18" s="88"/>
      <c r="G18" s="88"/>
      <c r="H18" s="88"/>
      <c r="I18" s="88"/>
      <c r="J18" s="88"/>
      <c r="K18" s="88"/>
    </row>
    <row r="19" spans="2:11">
      <c r="B19" s="88"/>
      <c r="C19" s="88"/>
      <c r="D19" s="88"/>
      <c r="E19" s="88"/>
      <c r="F19" s="88"/>
      <c r="G19" s="88"/>
      <c r="H19" s="88"/>
      <c r="I19" s="88"/>
      <c r="J19" s="88"/>
      <c r="K19" s="88"/>
    </row>
    <row r="20" spans="2:11">
      <c r="B20" s="88"/>
      <c r="C20" s="88"/>
      <c r="D20" s="88"/>
      <c r="E20" s="88"/>
      <c r="F20" s="88"/>
      <c r="G20" s="88"/>
      <c r="H20" s="88"/>
      <c r="I20" s="88"/>
      <c r="J20" s="88"/>
      <c r="K20" s="88"/>
    </row>
    <row r="21" spans="2:11">
      <c r="B21" s="88"/>
      <c r="C21" s="88"/>
      <c r="D21" s="88"/>
      <c r="E21" s="88"/>
      <c r="F21" s="88"/>
      <c r="G21" s="88"/>
      <c r="H21" s="88"/>
      <c r="I21" s="88"/>
      <c r="J21" s="88"/>
      <c r="K21" s="88"/>
    </row>
    <row r="22" spans="2:11">
      <c r="B22" s="88"/>
      <c r="C22" s="88"/>
      <c r="D22" s="88"/>
      <c r="E22" s="88"/>
      <c r="F22" s="88"/>
      <c r="G22" s="88"/>
      <c r="H22" s="88"/>
      <c r="I22" s="88"/>
      <c r="J22" s="88"/>
      <c r="K22" s="88"/>
    </row>
    <row r="23" spans="2:11">
      <c r="B23" s="88"/>
      <c r="C23" s="88"/>
      <c r="D23" s="88"/>
      <c r="E23" s="88"/>
      <c r="F23" s="88"/>
      <c r="G23" s="88"/>
      <c r="H23" s="88"/>
      <c r="I23" s="88"/>
      <c r="J23" s="88"/>
      <c r="K23" s="88"/>
    </row>
    <row r="24" spans="2:11">
      <c r="B24" s="88"/>
      <c r="C24" s="88"/>
      <c r="D24" s="88"/>
      <c r="E24" s="88"/>
      <c r="F24" s="88"/>
      <c r="G24" s="88"/>
      <c r="H24" s="88"/>
      <c r="I24" s="88"/>
      <c r="J24" s="88"/>
      <c r="K24" s="88"/>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47" t="s">
        <v>118</v>
      </c>
      <c r="B1" s="47"/>
      <c r="C1" s="47"/>
      <c r="D1" s="47"/>
      <c r="E1" s="47"/>
      <c r="F1" s="47"/>
    </row>
    <row r="4" spans="1:13">
      <c r="B4" s="18" t="s">
        <v>119</v>
      </c>
      <c r="G4" s="89">
        <f>COUNTIF(B5:B14,"apples")</f>
        <v>2</v>
      </c>
      <c r="H4" s="50" t="s">
        <v>130</v>
      </c>
      <c r="I4" s="51"/>
      <c r="J4" s="51"/>
      <c r="K4" s="51"/>
    </row>
    <row r="5" spans="1:13">
      <c r="B5" t="s">
        <v>120</v>
      </c>
      <c r="G5" s="89"/>
      <c r="H5" s="51"/>
      <c r="I5" s="51"/>
      <c r="J5" s="51"/>
      <c r="K5" s="51"/>
    </row>
    <row r="6" spans="1:13">
      <c r="B6" t="s">
        <v>121</v>
      </c>
    </row>
    <row r="7" spans="1:13">
      <c r="B7" t="s">
        <v>122</v>
      </c>
    </row>
    <row r="8" spans="1:13">
      <c r="B8" t="s">
        <v>123</v>
      </c>
    </row>
    <row r="9" spans="1:13">
      <c r="B9" t="s">
        <v>124</v>
      </c>
      <c r="G9" s="55" t="s">
        <v>104</v>
      </c>
      <c r="H9" s="55"/>
      <c r="I9" s="55"/>
      <c r="J9" s="55"/>
      <c r="K9" s="55"/>
      <c r="L9" s="55"/>
      <c r="M9" s="55"/>
    </row>
    <row r="10" spans="1:13">
      <c r="B10" t="s">
        <v>125</v>
      </c>
      <c r="G10" s="67" t="s">
        <v>131</v>
      </c>
      <c r="H10" s="68"/>
      <c r="I10" s="68"/>
      <c r="J10" s="68"/>
      <c r="K10" s="68"/>
      <c r="L10" s="68"/>
      <c r="M10" s="68"/>
    </row>
    <row r="11" spans="1:13">
      <c r="B11" t="s">
        <v>126</v>
      </c>
      <c r="G11" s="68"/>
      <c r="H11" s="68"/>
      <c r="I11" s="68"/>
      <c r="J11" s="68"/>
      <c r="K11" s="68"/>
      <c r="L11" s="68"/>
      <c r="M11" s="68"/>
    </row>
    <row r="12" spans="1:13">
      <c r="B12" t="s">
        <v>127</v>
      </c>
      <c r="G12" s="68"/>
      <c r="H12" s="68"/>
      <c r="I12" s="68"/>
      <c r="J12" s="68"/>
      <c r="K12" s="68"/>
      <c r="L12" s="68"/>
      <c r="M12" s="68"/>
    </row>
    <row r="13" spans="1:13">
      <c r="B13" t="s">
        <v>128</v>
      </c>
      <c r="G13" s="68"/>
      <c r="H13" s="68"/>
      <c r="I13" s="68"/>
      <c r="J13" s="68"/>
      <c r="K13" s="68"/>
      <c r="L13" s="68"/>
      <c r="M13" s="68"/>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47" t="s">
        <v>132</v>
      </c>
      <c r="B1" s="47"/>
      <c r="C1" s="47"/>
      <c r="D1" s="47"/>
      <c r="E1" s="47"/>
    </row>
    <row r="4" spans="1:18">
      <c r="E4" s="71" t="s">
        <v>133</v>
      </c>
      <c r="F4" s="71"/>
      <c r="G4" s="71"/>
      <c r="K4" s="70" t="s">
        <v>48</v>
      </c>
      <c r="L4" s="70"/>
      <c r="M4" s="70"/>
      <c r="N4" s="70"/>
      <c r="O4" s="70"/>
      <c r="P4" s="70"/>
      <c r="Q4" s="70"/>
      <c r="R4" s="70"/>
    </row>
    <row r="5" spans="1:18">
      <c r="E5" t="s">
        <v>134</v>
      </c>
      <c r="F5">
        <v>50</v>
      </c>
      <c r="G5" t="s">
        <v>139</v>
      </c>
      <c r="K5" s="90" t="s">
        <v>147</v>
      </c>
      <c r="L5" s="91"/>
      <c r="M5" s="91"/>
      <c r="N5" s="91"/>
      <c r="O5" s="91"/>
      <c r="P5" s="91"/>
      <c r="Q5" s="91"/>
      <c r="R5" s="91"/>
    </row>
    <row r="6" spans="1:18">
      <c r="E6" t="s">
        <v>135</v>
      </c>
      <c r="F6">
        <v>60</v>
      </c>
      <c r="G6" t="s">
        <v>140</v>
      </c>
      <c r="K6" s="91"/>
      <c r="L6" s="91"/>
      <c r="M6" s="91"/>
      <c r="N6" s="91"/>
      <c r="O6" s="91"/>
      <c r="P6" s="91"/>
      <c r="Q6" s="91"/>
      <c r="R6" s="91"/>
    </row>
    <row r="7" spans="1:18">
      <c r="E7" t="s">
        <v>136</v>
      </c>
      <c r="F7">
        <v>30</v>
      </c>
      <c r="G7" t="s">
        <v>141</v>
      </c>
      <c r="K7" s="91"/>
      <c r="L7" s="91"/>
      <c r="M7" s="91"/>
      <c r="N7" s="91"/>
      <c r="O7" s="91"/>
      <c r="P7" s="91"/>
      <c r="Q7" s="91"/>
      <c r="R7" s="91"/>
    </row>
    <row r="8" spans="1:18">
      <c r="E8" t="s">
        <v>137</v>
      </c>
      <c r="F8">
        <v>40</v>
      </c>
      <c r="G8" t="s">
        <v>139</v>
      </c>
      <c r="K8" s="91"/>
      <c r="L8" s="91"/>
      <c r="M8" s="91"/>
      <c r="N8" s="91"/>
      <c r="O8" s="91"/>
      <c r="P8" s="91"/>
      <c r="Q8" s="91"/>
      <c r="R8" s="91"/>
    </row>
    <row r="9" spans="1:18">
      <c r="E9" t="s">
        <v>138</v>
      </c>
      <c r="F9">
        <v>30</v>
      </c>
      <c r="G9" t="s">
        <v>141</v>
      </c>
      <c r="K9" s="91"/>
      <c r="L9" s="91"/>
      <c r="M9" s="91"/>
      <c r="N9" s="91"/>
      <c r="O9" s="91"/>
      <c r="P9" s="91"/>
      <c r="Q9" s="91"/>
      <c r="R9" s="91"/>
    </row>
    <row r="11" spans="1:18">
      <c r="C11" s="56" t="s">
        <v>142</v>
      </c>
      <c r="D11" s="57"/>
    </row>
    <row r="12" spans="1:18">
      <c r="C12" s="57"/>
      <c r="D12" s="57"/>
      <c r="E12" s="53" t="s">
        <v>143</v>
      </c>
      <c r="F12" s="53"/>
      <c r="G12" s="53"/>
      <c r="H12" s="53"/>
      <c r="I12" s="33">
        <f>SUMIF(F5:F9,"&lt;100")</f>
        <v>210</v>
      </c>
    </row>
    <row r="13" spans="1:18">
      <c r="E13" s="92" t="s">
        <v>144</v>
      </c>
      <c r="F13" s="92"/>
      <c r="G13" s="92"/>
      <c r="H13" s="92"/>
      <c r="I13" s="34">
        <f>SUMIF(G5:G9,"computer",F5:F9)</f>
        <v>90</v>
      </c>
    </row>
    <row r="14" spans="1:18">
      <c r="E14" s="92"/>
      <c r="F14" s="92"/>
      <c r="G14" s="92"/>
      <c r="H14" s="92"/>
      <c r="I14" s="34"/>
    </row>
    <row r="15" spans="1:18">
      <c r="E15" s="53" t="s">
        <v>145</v>
      </c>
      <c r="F15" s="53"/>
      <c r="G15" s="53"/>
      <c r="H15" s="53"/>
      <c r="I15" s="34">
        <f>COUNTIF(F5:F9,"&gt;35")</f>
        <v>3</v>
      </c>
    </row>
    <row r="16" spans="1:18">
      <c r="E16" s="53" t="s">
        <v>146</v>
      </c>
      <c r="F16" s="53"/>
      <c r="G16" s="53"/>
      <c r="H16" s="53"/>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57" t="s">
        <v>148</v>
      </c>
      <c r="B1" s="57"/>
      <c r="C1" s="57"/>
      <c r="D1" s="57"/>
      <c r="E1" s="57"/>
    </row>
    <row r="3" spans="1:15">
      <c r="A3" s="12" t="s">
        <v>149</v>
      </c>
      <c r="B3" s="13" t="s">
        <v>151</v>
      </c>
    </row>
    <row r="4" spans="1:15">
      <c r="A4" t="s">
        <v>150</v>
      </c>
      <c r="B4">
        <f>VLOOKUP(A4,A9:D14,3,0)</f>
        <v>7865987789</v>
      </c>
      <c r="H4" s="55" t="s">
        <v>104</v>
      </c>
      <c r="I4" s="55"/>
      <c r="J4" s="55"/>
      <c r="K4" s="55"/>
      <c r="L4" s="55"/>
      <c r="M4" s="55"/>
      <c r="N4" s="55"/>
      <c r="O4" s="55"/>
    </row>
    <row r="5" spans="1:15">
      <c r="A5" t="s">
        <v>137</v>
      </c>
      <c r="B5" t="str">
        <f>VLOOKUP(A5,A9:D14,4,0)</f>
        <v>deorali</v>
      </c>
      <c r="H5" s="93" t="s">
        <v>163</v>
      </c>
      <c r="I5" s="94"/>
      <c r="J5" s="94"/>
      <c r="K5" s="94"/>
      <c r="L5" s="94"/>
      <c r="M5" s="94"/>
      <c r="N5" s="94"/>
      <c r="O5" s="94"/>
    </row>
    <row r="6" spans="1:15">
      <c r="A6" t="s">
        <v>134</v>
      </c>
      <c r="B6" s="19" t="str">
        <f>VLOOKUP(A6,A9:D14,2,0)</f>
        <v>eg@gmail.com</v>
      </c>
      <c r="H6" s="94"/>
      <c r="I6" s="94"/>
      <c r="J6" s="94"/>
      <c r="K6" s="94"/>
      <c r="L6" s="94"/>
      <c r="M6" s="94"/>
      <c r="N6" s="94"/>
      <c r="O6" s="94"/>
    </row>
    <row r="7" spans="1:15">
      <c r="A7" t="s">
        <v>150</v>
      </c>
      <c r="B7" t="str">
        <f>VLOOKUP(A7,A9:D14,4,0)</f>
        <v>vajra</v>
      </c>
      <c r="H7" s="94"/>
      <c r="I7" s="94"/>
      <c r="J7" s="94"/>
      <c r="K7" s="94"/>
      <c r="L7" s="94"/>
      <c r="M7" s="94"/>
      <c r="N7" s="94"/>
      <c r="O7" s="94"/>
    </row>
    <row r="8" spans="1:15">
      <c r="H8" s="94"/>
      <c r="I8" s="94"/>
      <c r="J8" s="94"/>
      <c r="K8" s="94"/>
      <c r="L8" s="94"/>
      <c r="M8" s="94"/>
      <c r="N8" s="94"/>
      <c r="O8" s="94"/>
    </row>
    <row r="9" spans="1:15">
      <c r="A9" s="66" t="s">
        <v>155</v>
      </c>
      <c r="B9" s="66"/>
      <c r="C9" s="66"/>
      <c r="D9" s="66"/>
      <c r="H9" s="94"/>
      <c r="I9" s="94"/>
      <c r="J9" s="94"/>
      <c r="K9" s="94"/>
      <c r="L9" s="94"/>
      <c r="M9" s="94"/>
      <c r="N9" s="94"/>
      <c r="O9" s="94"/>
    </row>
    <row r="10" spans="1:15">
      <c r="A10" s="6" t="s">
        <v>134</v>
      </c>
      <c r="B10" s="19" t="s">
        <v>153</v>
      </c>
      <c r="C10" s="6">
        <v>78654356</v>
      </c>
      <c r="D10" s="6" t="s">
        <v>160</v>
      </c>
      <c r="H10" s="94"/>
      <c r="I10" s="94"/>
      <c r="J10" s="94"/>
      <c r="K10" s="94"/>
      <c r="L10" s="94"/>
      <c r="M10" s="94"/>
      <c r="N10" s="94"/>
      <c r="O10" s="94"/>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55" t="s">
        <v>164</v>
      </c>
      <c r="B1" s="55"/>
      <c r="C1" s="55"/>
      <c r="D1" s="55"/>
      <c r="E1" s="55"/>
      <c r="F1" s="55"/>
    </row>
    <row r="3" spans="1:13">
      <c r="H3" s="57" t="s">
        <v>48</v>
      </c>
      <c r="I3" s="57"/>
      <c r="J3" s="57"/>
      <c r="K3" s="57"/>
      <c r="L3" s="57"/>
      <c r="M3" s="57"/>
    </row>
    <row r="4" spans="1:13">
      <c r="H4" s="96" t="s">
        <v>166</v>
      </c>
      <c r="I4" s="97"/>
      <c r="J4" s="97"/>
      <c r="K4" s="97"/>
      <c r="L4" s="97"/>
      <c r="M4" s="97"/>
    </row>
    <row r="5" spans="1:13">
      <c r="H5" s="97"/>
      <c r="I5" s="97"/>
      <c r="J5" s="97"/>
      <c r="K5" s="97"/>
      <c r="L5" s="97"/>
      <c r="M5" s="97"/>
    </row>
    <row r="6" spans="1:13">
      <c r="C6" s="95" t="s">
        <v>165</v>
      </c>
      <c r="D6" s="95"/>
      <c r="E6" s="95"/>
      <c r="F6" s="95"/>
      <c r="H6" s="97"/>
      <c r="I6" s="97"/>
      <c r="J6" s="97"/>
      <c r="K6" s="97"/>
      <c r="L6" s="97"/>
      <c r="M6" s="97"/>
    </row>
    <row r="7" spans="1:13">
      <c r="H7" s="97"/>
      <c r="I7" s="97"/>
      <c r="J7" s="97"/>
      <c r="K7" s="97"/>
      <c r="L7" s="97"/>
      <c r="M7" s="97"/>
    </row>
    <row r="8" spans="1:13">
      <c r="H8" s="97"/>
      <c r="I8" s="97"/>
      <c r="J8" s="97"/>
      <c r="K8" s="97"/>
      <c r="L8" s="97"/>
      <c r="M8" s="97"/>
    </row>
    <row r="9" spans="1:13">
      <c r="H9" s="97"/>
      <c r="I9" s="97"/>
      <c r="J9" s="97"/>
      <c r="K9" s="97"/>
      <c r="L9" s="97"/>
      <c r="M9" s="97"/>
    </row>
    <row r="10" spans="1:13">
      <c r="H10" s="97"/>
      <c r="I10" s="97"/>
      <c r="J10" s="97"/>
      <c r="K10" s="97"/>
      <c r="L10" s="97"/>
      <c r="M10" s="97"/>
    </row>
    <row r="11" spans="1:13">
      <c r="H11" s="97"/>
      <c r="I11" s="97"/>
      <c r="J11" s="97"/>
      <c r="K11" s="97"/>
      <c r="L11" s="97"/>
      <c r="M11" s="97"/>
    </row>
    <row r="12" spans="1:13">
      <c r="B12" t="s">
        <v>167</v>
      </c>
      <c r="H12" s="97"/>
      <c r="I12" s="97"/>
      <c r="J12" s="97"/>
      <c r="K12" s="97"/>
      <c r="L12" s="97"/>
      <c r="M12" s="97"/>
    </row>
    <row r="13" spans="1:13">
      <c r="H13" s="97"/>
      <c r="I13" s="97"/>
      <c r="J13" s="97"/>
      <c r="K13" s="97"/>
      <c r="L13" s="97"/>
      <c r="M13" s="97"/>
    </row>
    <row r="14" spans="1:13">
      <c r="H14" s="97"/>
      <c r="I14" s="97"/>
      <c r="J14" s="97"/>
      <c r="K14" s="97"/>
      <c r="L14" s="97"/>
      <c r="M14" s="97"/>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55" t="s">
        <v>168</v>
      </c>
      <c r="B1" s="55"/>
      <c r="C1" s="55"/>
      <c r="D1" s="55"/>
      <c r="E1" s="55"/>
    </row>
    <row r="2" spans="1:8">
      <c r="B2" s="57" t="s">
        <v>169</v>
      </c>
      <c r="C2" s="57"/>
      <c r="D2" s="57"/>
    </row>
    <row r="6" spans="1:8">
      <c r="C6" s="99" t="s">
        <v>170</v>
      </c>
      <c r="D6" s="99"/>
      <c r="E6" s="99"/>
      <c r="F6" s="99"/>
      <c r="G6" s="99"/>
      <c r="H6" s="99"/>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55" t="s">
        <v>116</v>
      </c>
      <c r="C12" s="55"/>
      <c r="D12" s="55"/>
      <c r="E12" s="55"/>
      <c r="F12" s="55"/>
      <c r="G12" s="55"/>
      <c r="H12" s="55"/>
    </row>
    <row r="13" spans="1:8">
      <c r="B13" s="100" t="s">
        <v>176</v>
      </c>
      <c r="C13" s="101"/>
      <c r="D13" s="101"/>
      <c r="E13" s="101"/>
      <c r="F13" s="101"/>
      <c r="G13" s="101"/>
      <c r="H13" s="101"/>
    </row>
    <row r="14" spans="1:8">
      <c r="B14" s="101"/>
      <c r="C14" s="101"/>
      <c r="D14" s="101"/>
      <c r="E14" s="101"/>
      <c r="F14" s="101"/>
      <c r="G14" s="101"/>
      <c r="H14" s="101"/>
    </row>
    <row r="15" spans="1:8">
      <c r="B15" s="101"/>
      <c r="C15" s="101"/>
      <c r="D15" s="101"/>
      <c r="E15" s="101"/>
      <c r="F15" s="101"/>
      <c r="G15" s="101"/>
      <c r="H15" s="101"/>
    </row>
    <row r="16" spans="1:8">
      <c r="B16" s="101"/>
      <c r="C16" s="101"/>
      <c r="D16" s="101"/>
      <c r="E16" s="101"/>
      <c r="F16" s="101"/>
      <c r="G16" s="101"/>
      <c r="H16" s="101"/>
    </row>
    <row r="17" spans="2:17">
      <c r="B17" s="101"/>
      <c r="C17" s="101"/>
      <c r="D17" s="101"/>
      <c r="E17" s="101"/>
      <c r="F17" s="101"/>
      <c r="G17" s="101"/>
      <c r="H17" s="101"/>
    </row>
    <row r="18" spans="2:17">
      <c r="B18" s="101"/>
      <c r="C18" s="101"/>
      <c r="D18" s="101"/>
      <c r="E18" s="101"/>
      <c r="F18" s="101"/>
      <c r="G18" s="101"/>
      <c r="H18" s="101"/>
    </row>
    <row r="19" spans="2:17">
      <c r="B19" s="101"/>
      <c r="C19" s="101"/>
      <c r="D19" s="101"/>
      <c r="E19" s="101"/>
      <c r="F19" s="101"/>
      <c r="G19" s="101"/>
      <c r="H19" s="101"/>
    </row>
    <row r="20" spans="2:17">
      <c r="B20" s="101"/>
      <c r="C20" s="101"/>
      <c r="D20" s="101"/>
      <c r="E20" s="101"/>
      <c r="F20" s="101"/>
      <c r="G20" s="101"/>
      <c r="H20" s="101"/>
    </row>
    <row r="21" spans="2:17">
      <c r="B21" s="101"/>
      <c r="C21" s="101"/>
      <c r="D21" s="101"/>
      <c r="E21" s="101"/>
      <c r="F21" s="101"/>
      <c r="G21" s="101"/>
      <c r="H21" s="101"/>
      <c r="L21" s="98" t="s">
        <v>177</v>
      </c>
      <c r="M21" s="98"/>
      <c r="N21" s="98"/>
      <c r="O21" s="98"/>
      <c r="P21" s="98"/>
      <c r="Q21" s="98"/>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47" t="s">
        <v>178</v>
      </c>
      <c r="B1" s="47"/>
      <c r="C1" s="47"/>
      <c r="D1" s="47"/>
      <c r="E1" s="47"/>
      <c r="F1" s="47"/>
    </row>
    <row r="2" spans="1:14">
      <c r="H2" s="104" t="s">
        <v>180</v>
      </c>
      <c r="I2" s="104"/>
      <c r="J2" s="104"/>
    </row>
    <row r="3" spans="1:14">
      <c r="A3" s="102" t="s">
        <v>179</v>
      </c>
      <c r="B3" s="103"/>
      <c r="C3" s="103"/>
      <c r="D3" s="103"/>
      <c r="E3" s="103"/>
      <c r="F3" s="103"/>
      <c r="H3" s="53"/>
      <c r="I3" s="53"/>
      <c r="J3" s="53"/>
      <c r="L3" s="105" t="s">
        <v>181</v>
      </c>
      <c r="M3" t="s">
        <v>183</v>
      </c>
      <c r="N3" s="21">
        <v>6000000</v>
      </c>
    </row>
    <row r="4" spans="1:14">
      <c r="A4" s="103"/>
      <c r="B4" s="103"/>
      <c r="C4" s="103"/>
      <c r="D4" s="103"/>
      <c r="E4" s="103"/>
      <c r="F4" s="103"/>
      <c r="H4" s="53"/>
      <c r="I4" s="53"/>
      <c r="J4" s="53"/>
      <c r="L4" s="106"/>
      <c r="M4" t="s">
        <v>184</v>
      </c>
      <c r="N4" s="22">
        <v>0.05</v>
      </c>
    </row>
    <row r="5" spans="1:14">
      <c r="A5" s="103"/>
      <c r="B5" s="103"/>
      <c r="C5" s="103"/>
      <c r="D5" s="103"/>
      <c r="E5" s="103"/>
      <c r="F5" s="103"/>
      <c r="H5" s="53"/>
      <c r="I5" s="53"/>
      <c r="J5" s="53"/>
      <c r="L5" s="106"/>
      <c r="M5" t="s">
        <v>185</v>
      </c>
      <c r="N5">
        <v>30</v>
      </c>
    </row>
    <row r="6" spans="1:14">
      <c r="A6" s="103"/>
      <c r="B6" s="103"/>
      <c r="C6" s="103"/>
      <c r="D6" s="103"/>
      <c r="E6" s="103"/>
      <c r="F6" s="103"/>
      <c r="H6" s="53"/>
      <c r="I6" s="53"/>
      <c r="J6" s="53"/>
    </row>
    <row r="7" spans="1:14">
      <c r="A7" s="103"/>
      <c r="B7" s="103"/>
      <c r="C7" s="103"/>
      <c r="D7" s="103"/>
      <c r="E7" s="103"/>
      <c r="F7" s="103"/>
      <c r="H7" s="53"/>
      <c r="I7" s="53"/>
      <c r="J7" s="53"/>
      <c r="L7" s="16" t="s">
        <v>182</v>
      </c>
      <c r="M7" t="s">
        <v>186</v>
      </c>
      <c r="N7" s="23">
        <f>PMT(N4/12,N5*12,N3)</f>
        <v>-32209.297380728291</v>
      </c>
    </row>
    <row r="8" spans="1:14">
      <c r="A8" s="103"/>
      <c r="B8" s="103"/>
      <c r="C8" s="103"/>
      <c r="D8" s="103"/>
      <c r="E8" s="103"/>
      <c r="F8" s="103"/>
      <c r="H8" s="53"/>
      <c r="I8" s="53"/>
      <c r="J8" s="53"/>
      <c r="N8" s="21"/>
    </row>
    <row r="9" spans="1:14">
      <c r="A9" s="103"/>
      <c r="B9" s="103"/>
      <c r="C9" s="103"/>
      <c r="D9" s="103"/>
      <c r="E9" s="103"/>
      <c r="F9" s="103"/>
      <c r="H9" s="53"/>
      <c r="I9" s="53"/>
      <c r="J9" s="53"/>
      <c r="L9" s="98" t="s">
        <v>187</v>
      </c>
      <c r="M9" s="98"/>
      <c r="N9" s="23">
        <f>N7*30*12</f>
        <v>-11595347.057062184</v>
      </c>
    </row>
    <row r="10" spans="1:14">
      <c r="A10" s="103"/>
      <c r="B10" s="103"/>
      <c r="C10" s="103"/>
      <c r="D10" s="103"/>
      <c r="E10" s="103"/>
      <c r="F10" s="103"/>
      <c r="H10" s="53"/>
      <c r="I10" s="53"/>
      <c r="J10" s="53"/>
    </row>
    <row r="11" spans="1:14">
      <c r="A11" s="103"/>
      <c r="B11" s="103"/>
      <c r="C11" s="103"/>
      <c r="D11" s="103"/>
      <c r="E11" s="103"/>
      <c r="F11" s="103"/>
    </row>
    <row r="12" spans="1:14">
      <c r="A12" s="103"/>
      <c r="B12" s="103"/>
      <c r="C12" s="103"/>
      <c r="D12" s="103"/>
      <c r="E12" s="103"/>
      <c r="F12" s="103"/>
    </row>
    <row r="13" spans="1:14">
      <c r="A13" s="103"/>
      <c r="B13" s="103"/>
      <c r="C13" s="103"/>
      <c r="D13" s="103"/>
      <c r="E13" s="103"/>
      <c r="F13" s="103"/>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55" t="s">
        <v>188</v>
      </c>
      <c r="B1" s="55"/>
      <c r="C1" s="55"/>
      <c r="D1" s="55"/>
      <c r="E1" s="55"/>
    </row>
    <row r="2" spans="1:8">
      <c r="H2" s="16" t="s">
        <v>200</v>
      </c>
    </row>
    <row r="3" spans="1:8">
      <c r="B3" s="66" t="s">
        <v>189</v>
      </c>
      <c r="C3" s="66"/>
      <c r="D3" s="66"/>
      <c r="E3" s="66"/>
      <c r="H3" s="20" t="s">
        <v>201</v>
      </c>
    </row>
    <row r="4" spans="1:8">
      <c r="H4" s="20" t="s">
        <v>202</v>
      </c>
    </row>
    <row r="5" spans="1:8">
      <c r="B5" s="71" t="s">
        <v>190</v>
      </c>
      <c r="C5" s="71"/>
      <c r="E5" s="53" t="s">
        <v>197</v>
      </c>
      <c r="F5" s="53"/>
      <c r="H5" s="20" t="s">
        <v>203</v>
      </c>
    </row>
    <row r="6" spans="1:8">
      <c r="B6" t="s">
        <v>191</v>
      </c>
      <c r="C6" t="s">
        <v>196</v>
      </c>
      <c r="E6" s="53" t="s">
        <v>198</v>
      </c>
      <c r="F6" s="53"/>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47" t="s">
        <v>215</v>
      </c>
      <c r="B1" s="47"/>
      <c r="C1" s="47"/>
      <c r="D1" s="47"/>
      <c r="E1" s="47"/>
    </row>
    <row r="2" spans="1:21">
      <c r="A2" s="107" t="s">
        <v>216</v>
      </c>
      <c r="B2" s="108"/>
      <c r="C2" s="108"/>
      <c r="D2" s="108"/>
      <c r="E2" s="108"/>
    </row>
    <row r="3" spans="1:21">
      <c r="A3" s="108"/>
      <c r="B3" s="108"/>
      <c r="C3" s="108"/>
      <c r="D3" s="108"/>
      <c r="E3" s="108"/>
    </row>
    <row r="4" spans="1:21">
      <c r="A4" s="108"/>
      <c r="B4" s="108"/>
      <c r="C4" s="108"/>
      <c r="D4" s="108"/>
      <c r="E4" s="108"/>
    </row>
    <row r="5" spans="1:21">
      <c r="A5" s="108"/>
      <c r="B5" s="108"/>
      <c r="C5" s="108"/>
      <c r="D5" s="108"/>
      <c r="E5" s="108"/>
    </row>
    <row r="6" spans="1:21">
      <c r="A6" s="108"/>
      <c r="B6" s="108"/>
      <c r="C6" s="108"/>
      <c r="D6" s="108"/>
      <c r="E6" s="108"/>
    </row>
    <row r="7" spans="1:21">
      <c r="A7" s="108"/>
      <c r="B7" s="108"/>
      <c r="C7" s="108"/>
      <c r="D7" s="108"/>
      <c r="E7" s="108"/>
    </row>
    <row r="8" spans="1:21">
      <c r="A8" s="108"/>
      <c r="B8" s="108"/>
      <c r="C8" s="108"/>
      <c r="D8" s="108"/>
      <c r="E8" s="108"/>
    </row>
    <row r="9" spans="1:21">
      <c r="A9" s="108"/>
      <c r="B9" s="108"/>
      <c r="C9" s="108"/>
      <c r="D9" s="108"/>
      <c r="E9" s="108"/>
    </row>
    <row r="11" spans="1:21">
      <c r="B11" s="13" t="s">
        <v>217</v>
      </c>
      <c r="C11" s="109" t="s">
        <v>220</v>
      </c>
      <c r="D11" s="109"/>
      <c r="E11" s="109"/>
      <c r="F11" s="109"/>
      <c r="G11" s="109"/>
      <c r="H11" s="109"/>
      <c r="I11" s="109"/>
      <c r="J11" s="109"/>
      <c r="K11" s="109"/>
      <c r="L11" s="109"/>
      <c r="M11" s="109"/>
      <c r="N11" s="109"/>
      <c r="O11" s="109"/>
      <c r="P11" s="109"/>
      <c r="Q11" s="109"/>
      <c r="R11" s="109"/>
      <c r="S11" s="109"/>
      <c r="T11" s="109"/>
      <c r="U11" s="109"/>
    </row>
    <row r="13" spans="1:21">
      <c r="B13" s="13" t="s">
        <v>218</v>
      </c>
      <c r="C13" s="109" t="s">
        <v>221</v>
      </c>
      <c r="D13" s="109"/>
      <c r="E13" s="109"/>
      <c r="F13" s="109"/>
      <c r="G13" s="109"/>
      <c r="H13" s="109"/>
      <c r="I13" s="109"/>
      <c r="J13" s="109"/>
      <c r="K13" s="109"/>
      <c r="L13" s="109"/>
      <c r="M13" s="109"/>
      <c r="N13" s="109"/>
      <c r="O13" s="109"/>
      <c r="P13" s="109"/>
      <c r="Q13" s="109"/>
      <c r="R13" s="109"/>
      <c r="S13" s="109"/>
      <c r="T13" s="109"/>
      <c r="U13" s="109"/>
    </row>
    <row r="15" spans="1:21">
      <c r="B15" s="13" t="s">
        <v>219</v>
      </c>
      <c r="C15" s="109" t="s">
        <v>222</v>
      </c>
      <c r="D15" s="109"/>
      <c r="E15" s="109"/>
      <c r="F15" s="109"/>
      <c r="G15" s="109"/>
      <c r="H15" s="109"/>
      <c r="I15" s="109"/>
      <c r="J15" s="109"/>
      <c r="K15" s="109"/>
      <c r="L15" s="109"/>
      <c r="M15" s="109"/>
      <c r="N15" s="109"/>
      <c r="O15" s="109"/>
      <c r="P15" s="109"/>
      <c r="Q15" s="109"/>
      <c r="R15" s="109"/>
      <c r="S15" s="109"/>
      <c r="T15" s="109"/>
      <c r="U15" s="109"/>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47" t="s">
        <v>228</v>
      </c>
      <c r="B1" s="47"/>
      <c r="C1" s="47"/>
      <c r="D1" s="47"/>
      <c r="E1" s="47"/>
      <c r="F1" s="47"/>
    </row>
    <row r="2" spans="1:8">
      <c r="A2" s="102" t="s">
        <v>229</v>
      </c>
      <c r="B2" s="103"/>
      <c r="C2" s="103"/>
      <c r="D2" s="103"/>
      <c r="E2" s="103"/>
      <c r="F2" s="103"/>
    </row>
    <row r="3" spans="1:8">
      <c r="A3" s="103"/>
      <c r="B3" s="103"/>
      <c r="C3" s="103"/>
      <c r="D3" s="103"/>
      <c r="E3" s="103"/>
      <c r="F3" s="103"/>
    </row>
    <row r="4" spans="1:8">
      <c r="A4" s="103"/>
      <c r="B4" s="103"/>
      <c r="C4" s="103"/>
      <c r="D4" s="103"/>
      <c r="E4" s="103"/>
      <c r="F4" s="103"/>
    </row>
    <row r="5" spans="1:8">
      <c r="A5" s="103"/>
      <c r="B5" s="103"/>
      <c r="C5" s="103"/>
      <c r="D5" s="103"/>
      <c r="E5" s="103"/>
      <c r="F5" s="103"/>
    </row>
    <row r="6" spans="1:8">
      <c r="A6" s="103"/>
      <c r="B6" s="103"/>
      <c r="C6" s="103"/>
      <c r="D6" s="103"/>
      <c r="E6" s="103"/>
      <c r="F6" s="103"/>
    </row>
    <row r="7" spans="1:8">
      <c r="A7" s="103"/>
      <c r="B7" s="103"/>
      <c r="C7" s="103"/>
      <c r="D7" s="103"/>
      <c r="E7" s="103"/>
      <c r="F7" s="103"/>
    </row>
    <row r="8" spans="1:8">
      <c r="A8" s="103"/>
      <c r="B8" s="103"/>
      <c r="C8" s="103"/>
      <c r="D8" s="103"/>
      <c r="E8" s="103"/>
      <c r="F8" s="103"/>
    </row>
    <row r="9" spans="1:8">
      <c r="A9" s="103"/>
      <c r="B9" s="103"/>
      <c r="C9" s="103"/>
      <c r="D9" s="103"/>
      <c r="E9" s="103"/>
      <c r="F9" s="103"/>
    </row>
    <row r="11" spans="1:8">
      <c r="E11" s="110" t="s">
        <v>230</v>
      </c>
      <c r="F11" s="110"/>
      <c r="G11" s="110"/>
      <c r="H11" s="110"/>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111" t="s">
        <v>242</v>
      </c>
      <c r="B1" s="111"/>
      <c r="C1" s="111"/>
      <c r="D1" s="111"/>
      <c r="E1" s="111"/>
      <c r="F1" s="111"/>
      <c r="G1" s="111"/>
      <c r="H1" s="111"/>
      <c r="I1" s="111"/>
    </row>
    <row r="2" spans="1:9">
      <c r="A2" s="111"/>
      <c r="B2" s="111"/>
      <c r="C2" s="111"/>
      <c r="D2" s="111"/>
      <c r="E2" s="111"/>
      <c r="F2" s="111"/>
      <c r="G2" s="111"/>
      <c r="H2" s="111"/>
      <c r="I2" s="111"/>
    </row>
    <row r="3" spans="1:9">
      <c r="A3" s="111"/>
      <c r="B3" s="111"/>
      <c r="C3" s="111"/>
      <c r="D3" s="111"/>
      <c r="E3" s="111"/>
      <c r="F3" s="111"/>
      <c r="G3" s="111"/>
      <c r="H3" s="111"/>
      <c r="I3" s="111"/>
    </row>
    <row r="13" spans="1:9">
      <c r="A13" s="112" t="s">
        <v>243</v>
      </c>
      <c r="B13" s="112"/>
      <c r="C13" s="112"/>
      <c r="D13" s="112"/>
      <c r="F13" s="112" t="s">
        <v>244</v>
      </c>
      <c r="G13" s="112"/>
      <c r="H13" s="112"/>
      <c r="I13" s="112"/>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topLeftCell="B3" workbookViewId="0">
      <selection activeCell="F31" sqref="F31"/>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13" t="s">
        <v>245</v>
      </c>
      <c r="B1" s="113"/>
      <c r="C1" s="113"/>
      <c r="D1" s="113"/>
      <c r="E1" s="113"/>
      <c r="F1" s="113"/>
      <c r="G1" s="113"/>
      <c r="H1" s="113"/>
      <c r="I1" s="113"/>
      <c r="J1" s="113"/>
      <c r="K1" s="113"/>
      <c r="L1" s="113"/>
      <c r="M1" s="113"/>
      <c r="N1" s="113"/>
      <c r="O1" s="113"/>
      <c r="P1" s="113"/>
      <c r="Q1" s="113"/>
    </row>
    <row r="2" spans="1:17">
      <c r="A2" s="113"/>
      <c r="B2" s="113"/>
      <c r="C2" s="113"/>
      <c r="D2" s="113"/>
      <c r="E2" s="113"/>
      <c r="F2" s="113"/>
      <c r="G2" s="113"/>
      <c r="H2" s="113"/>
      <c r="I2" s="113"/>
      <c r="J2" s="113"/>
      <c r="K2" s="113"/>
      <c r="L2" s="113"/>
      <c r="M2" s="113"/>
      <c r="N2" s="113"/>
      <c r="O2" s="113"/>
      <c r="P2" s="113"/>
      <c r="Q2" s="113"/>
    </row>
    <row r="3" spans="1:17">
      <c r="A3" s="113"/>
      <c r="B3" s="113"/>
      <c r="C3" s="113"/>
      <c r="D3" s="113"/>
      <c r="E3" s="113"/>
      <c r="F3" s="113"/>
      <c r="G3" s="113"/>
      <c r="H3" s="113"/>
      <c r="I3" s="113"/>
      <c r="J3" s="113"/>
      <c r="K3" s="113"/>
      <c r="L3" s="113"/>
      <c r="M3" s="113"/>
      <c r="N3" s="113"/>
      <c r="O3" s="113"/>
      <c r="P3" s="113"/>
      <c r="Q3" s="113"/>
    </row>
    <row r="4" spans="1:17">
      <c r="A4" s="113"/>
      <c r="B4" s="113"/>
      <c r="C4" s="113"/>
      <c r="D4" s="113"/>
      <c r="E4" s="113"/>
      <c r="F4" s="113"/>
      <c r="G4" s="113"/>
      <c r="H4" s="113"/>
      <c r="I4" s="113"/>
      <c r="J4" s="113"/>
      <c r="K4" s="113"/>
      <c r="L4" s="113"/>
      <c r="M4" s="113"/>
      <c r="N4" s="113"/>
      <c r="O4" s="113"/>
      <c r="P4" s="113"/>
      <c r="Q4" s="113"/>
    </row>
    <row r="5" spans="1:17">
      <c r="A5" s="113"/>
      <c r="B5" s="113"/>
      <c r="C5" s="113"/>
      <c r="D5" s="113"/>
      <c r="E5" s="113"/>
      <c r="F5" s="113"/>
      <c r="G5" s="113"/>
      <c r="H5" s="113"/>
      <c r="I5" s="113"/>
      <c r="J5" s="113"/>
      <c r="K5" s="113"/>
      <c r="L5" s="113"/>
      <c r="M5" s="113"/>
      <c r="N5" s="113"/>
      <c r="O5" s="113"/>
      <c r="P5" s="113"/>
      <c r="Q5" s="113"/>
    </row>
    <row r="6" spans="1:17">
      <c r="A6" s="113"/>
      <c r="B6" s="113"/>
      <c r="C6" s="113"/>
      <c r="D6" s="113"/>
      <c r="E6" s="113"/>
      <c r="F6" s="113"/>
      <c r="G6" s="113"/>
      <c r="H6" s="113"/>
      <c r="I6" s="113"/>
      <c r="J6" s="113"/>
      <c r="K6" s="113"/>
      <c r="L6" s="113"/>
      <c r="M6" s="113"/>
      <c r="N6" s="113"/>
      <c r="O6" s="113"/>
      <c r="P6" s="113"/>
      <c r="Q6" s="113"/>
    </row>
    <row r="7" spans="1:17">
      <c r="A7" s="114" t="s">
        <v>246</v>
      </c>
      <c r="B7" s="114"/>
      <c r="C7" s="114"/>
      <c r="D7" s="114"/>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 t="shared" ref="N8:N17" si="0">SUM(F8:M8)</f>
        <v>550</v>
      </c>
      <c r="O8" s="35">
        <f t="shared" ref="O8:O17" si="1">N8/800</f>
        <v>0.6875</v>
      </c>
      <c r="P8" t="str">
        <f>IF(O8&lt;40%,"E",IF(O8&lt;60%,"C",IF(O8&lt;70%,"B",IF(O8&lt;80%,"A"))))</f>
        <v>B</v>
      </c>
      <c r="Q8" t="str">
        <f>IF(O8&lt;=50%,"FAIL","PASS")</f>
        <v>PASS</v>
      </c>
    </row>
    <row r="9" spans="1:17">
      <c r="A9" t="s">
        <v>261</v>
      </c>
      <c r="B9" t="s">
        <v>264</v>
      </c>
      <c r="C9" t="s">
        <v>135</v>
      </c>
      <c r="D9" t="s">
        <v>288</v>
      </c>
      <c r="E9" t="str">
        <f t="shared" ref="E9:E17" si="2">UPPER(D9)</f>
        <v>HARUKI MURAKAMI</v>
      </c>
      <c r="F9">
        <v>90</v>
      </c>
      <c r="G9">
        <v>49</v>
      </c>
      <c r="H9">
        <v>55</v>
      </c>
      <c r="I9">
        <v>90</v>
      </c>
      <c r="J9">
        <v>34</v>
      </c>
      <c r="K9">
        <v>45</v>
      </c>
      <c r="L9">
        <v>23</v>
      </c>
      <c r="M9">
        <v>66</v>
      </c>
      <c r="N9">
        <f t="shared" si="0"/>
        <v>452</v>
      </c>
      <c r="O9" s="35">
        <f t="shared" si="1"/>
        <v>0.56499999999999995</v>
      </c>
      <c r="P9" t="str">
        <f>IF(O9&lt;40%,"E",IF(O9&lt;50%,"B",IF(O9&lt;60%,"A")))</f>
        <v>A</v>
      </c>
      <c r="Q9" t="str">
        <f>IF(O9&lt;=50%,"FAIL","PASS")</f>
        <v>PASS</v>
      </c>
    </row>
    <row r="10" spans="1:17">
      <c r="A10" t="s">
        <v>262</v>
      </c>
      <c r="B10" t="s">
        <v>265</v>
      </c>
      <c r="C10" t="s">
        <v>267</v>
      </c>
      <c r="D10" t="s">
        <v>289</v>
      </c>
      <c r="E10" t="str">
        <f t="shared" si="2"/>
        <v>NO NAME</v>
      </c>
      <c r="F10">
        <v>67</v>
      </c>
      <c r="G10">
        <v>78</v>
      </c>
      <c r="H10">
        <v>30</v>
      </c>
      <c r="I10">
        <v>38</v>
      </c>
      <c r="J10">
        <v>32</v>
      </c>
      <c r="K10">
        <v>21</v>
      </c>
      <c r="L10">
        <v>22</v>
      </c>
      <c r="M10">
        <v>35</v>
      </c>
      <c r="N10">
        <f t="shared" si="0"/>
        <v>323</v>
      </c>
      <c r="O10" s="35">
        <f t="shared" si="1"/>
        <v>0.40375</v>
      </c>
      <c r="P10" t="str">
        <f>IF(O10&lt;40%,"E",IF(O10&lt;50%,"B"))</f>
        <v>B</v>
      </c>
      <c r="Q10" t="str">
        <f>IF(O10&lt;=50%,"FAIL","PASS")</f>
        <v>FAIL</v>
      </c>
    </row>
    <row r="11" spans="1:17">
      <c r="A11" t="s">
        <v>268</v>
      </c>
      <c r="B11" t="s">
        <v>275</v>
      </c>
      <c r="C11" t="s">
        <v>282</v>
      </c>
      <c r="D11" t="s">
        <v>290</v>
      </c>
      <c r="E11" t="str">
        <f t="shared" si="2"/>
        <v>NAM CHETTRI</v>
      </c>
      <c r="F11">
        <v>80</v>
      </c>
      <c r="G11">
        <v>57</v>
      </c>
      <c r="H11">
        <v>40</v>
      </c>
      <c r="I11">
        <v>80</v>
      </c>
      <c r="J11">
        <v>55</v>
      </c>
      <c r="K11">
        <v>56</v>
      </c>
      <c r="L11">
        <v>88</v>
      </c>
      <c r="M11">
        <v>66</v>
      </c>
      <c r="N11">
        <f t="shared" si="0"/>
        <v>522</v>
      </c>
      <c r="O11" s="35">
        <f t="shared" si="1"/>
        <v>0.65249999999999997</v>
      </c>
      <c r="P11" t="str">
        <f>IF(11&lt;40%,"E",IF(O11&lt;50%,"C",IF(O11&lt;70%,"B")))</f>
        <v>B</v>
      </c>
      <c r="Q11" t="str">
        <f>IF(O11&lt;=50%,"FAIL","PASS")</f>
        <v>PASS</v>
      </c>
    </row>
    <row r="12" spans="1:17">
      <c r="A12" t="s">
        <v>269</v>
      </c>
      <c r="B12" t="s">
        <v>276</v>
      </c>
      <c r="C12" t="s">
        <v>283</v>
      </c>
      <c r="D12" t="s">
        <v>291</v>
      </c>
      <c r="E12" t="str">
        <f t="shared" si="2"/>
        <v>TULASHA SHARMA</v>
      </c>
      <c r="F12">
        <v>50</v>
      </c>
      <c r="G12">
        <v>89</v>
      </c>
      <c r="H12">
        <v>46</v>
      </c>
      <c r="I12">
        <v>70</v>
      </c>
      <c r="J12">
        <v>38</v>
      </c>
      <c r="K12">
        <v>76</v>
      </c>
      <c r="L12">
        <v>55</v>
      </c>
      <c r="M12">
        <v>35</v>
      </c>
      <c r="N12">
        <f t="shared" si="0"/>
        <v>459</v>
      </c>
      <c r="O12" s="35">
        <f t="shared" si="1"/>
        <v>0.57374999999999998</v>
      </c>
      <c r="P12" t="str">
        <f>IF(O12&lt;40%,"E",IF(O12&lt;50%,"D",IF(O12&lt;60%,"C")))</f>
        <v>C</v>
      </c>
      <c r="Q12" t="str">
        <f>IF(O12&lt;=50%,"FAIL","PASS")</f>
        <v>PASS</v>
      </c>
    </row>
    <row r="13" spans="1:17">
      <c r="A13" t="s">
        <v>270</v>
      </c>
      <c r="B13" t="s">
        <v>277</v>
      </c>
      <c r="C13" t="s">
        <v>284</v>
      </c>
      <c r="D13" t="s">
        <v>292</v>
      </c>
      <c r="E13" t="str">
        <f t="shared" si="2"/>
        <v>RASNA KARKI</v>
      </c>
      <c r="F13">
        <v>40</v>
      </c>
      <c r="G13">
        <v>70</v>
      </c>
      <c r="H13">
        <v>50</v>
      </c>
      <c r="I13">
        <v>98</v>
      </c>
      <c r="J13">
        <v>55</v>
      </c>
      <c r="K13">
        <v>66</v>
      </c>
      <c r="L13">
        <v>77</v>
      </c>
      <c r="M13">
        <v>98</v>
      </c>
      <c r="N13">
        <f t="shared" si="0"/>
        <v>554</v>
      </c>
      <c r="O13" s="35">
        <f t="shared" si="1"/>
        <v>0.6925</v>
      </c>
      <c r="P13" t="str">
        <f>IF(O13&lt;40%,"E",IF(O13&lt;50%,"D",IF(O13&lt;70%,"B")))</f>
        <v>B</v>
      </c>
    </row>
    <row r="14" spans="1:17">
      <c r="A14" t="s">
        <v>271</v>
      </c>
      <c r="B14" t="s">
        <v>278</v>
      </c>
      <c r="C14" t="s">
        <v>285</v>
      </c>
      <c r="D14" t="s">
        <v>293</v>
      </c>
      <c r="E14" t="str">
        <f t="shared" si="2"/>
        <v>JEENA LIMBOO</v>
      </c>
      <c r="F14">
        <v>78</v>
      </c>
      <c r="G14">
        <v>45</v>
      </c>
      <c r="H14">
        <v>90</v>
      </c>
      <c r="I14">
        <v>87</v>
      </c>
      <c r="J14">
        <v>77</v>
      </c>
      <c r="K14">
        <v>45</v>
      </c>
      <c r="L14">
        <v>87</v>
      </c>
      <c r="M14">
        <v>96</v>
      </c>
      <c r="N14">
        <f t="shared" si="0"/>
        <v>605</v>
      </c>
      <c r="O14" s="35">
        <f t="shared" si="1"/>
        <v>0.75624999999999998</v>
      </c>
    </row>
    <row r="15" spans="1:17">
      <c r="A15" t="s">
        <v>272</v>
      </c>
      <c r="B15" t="s">
        <v>279</v>
      </c>
      <c r="C15" t="s">
        <v>286</v>
      </c>
      <c r="D15" t="s">
        <v>294</v>
      </c>
      <c r="E15" t="str">
        <f t="shared" si="2"/>
        <v>SHANTI REGMI</v>
      </c>
      <c r="F15">
        <v>76</v>
      </c>
      <c r="G15">
        <v>60</v>
      </c>
      <c r="H15">
        <v>80</v>
      </c>
      <c r="I15">
        <v>85</v>
      </c>
      <c r="J15">
        <v>88</v>
      </c>
      <c r="K15">
        <v>54</v>
      </c>
      <c r="L15">
        <v>64</v>
      </c>
      <c r="M15">
        <v>57</v>
      </c>
      <c r="N15">
        <f t="shared" si="0"/>
        <v>564</v>
      </c>
      <c r="O15" s="35">
        <f t="shared" si="1"/>
        <v>0.70499999999999996</v>
      </c>
    </row>
    <row r="16" spans="1:17">
      <c r="A16" t="s">
        <v>273</v>
      </c>
      <c r="B16" t="s">
        <v>280</v>
      </c>
      <c r="C16" t="s">
        <v>287</v>
      </c>
      <c r="D16" t="s">
        <v>295</v>
      </c>
      <c r="E16" t="str">
        <f t="shared" si="2"/>
        <v>SASHIKA RAI</v>
      </c>
      <c r="F16">
        <v>65</v>
      </c>
      <c r="G16">
        <v>62</v>
      </c>
      <c r="H16">
        <v>85</v>
      </c>
      <c r="I16">
        <v>40</v>
      </c>
      <c r="J16">
        <v>90</v>
      </c>
      <c r="K16">
        <v>22</v>
      </c>
      <c r="L16">
        <v>35</v>
      </c>
      <c r="M16">
        <v>84</v>
      </c>
      <c r="N16">
        <f t="shared" si="0"/>
        <v>483</v>
      </c>
      <c r="O16" s="35">
        <f t="shared" si="1"/>
        <v>0.60375000000000001</v>
      </c>
    </row>
    <row r="17" spans="1:15">
      <c r="A17" t="s">
        <v>274</v>
      </c>
      <c r="B17" t="s">
        <v>281</v>
      </c>
      <c r="C17" t="s">
        <v>282</v>
      </c>
      <c r="D17" t="s">
        <v>296</v>
      </c>
      <c r="E17" t="str">
        <f t="shared" si="2"/>
        <v>LAXMI CHETTRI</v>
      </c>
      <c r="F17">
        <v>69</v>
      </c>
      <c r="G17">
        <v>43</v>
      </c>
      <c r="H17">
        <v>75</v>
      </c>
      <c r="I17">
        <v>50</v>
      </c>
      <c r="J17">
        <v>65</v>
      </c>
      <c r="K17">
        <v>56</v>
      </c>
      <c r="L17">
        <v>78</v>
      </c>
      <c r="M17">
        <v>29</v>
      </c>
      <c r="N17">
        <f t="shared" si="0"/>
        <v>465</v>
      </c>
      <c r="O17" s="35">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T23"/>
  <sheetViews>
    <sheetView topLeftCell="B8" workbookViewId="0">
      <selection activeCell="E24" sqref="E24"/>
    </sheetView>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 min="18" max="18" width="25.7109375" customWidth="1"/>
    <col min="19" max="19" width="35.7109375" customWidth="1"/>
    <col min="20" max="20" width="30.7109375" customWidth="1"/>
  </cols>
  <sheetData>
    <row r="1" spans="1:20" ht="28.5">
      <c r="A1" s="12"/>
      <c r="B1" s="118" t="s">
        <v>297</v>
      </c>
      <c r="C1" s="118"/>
      <c r="D1" s="118"/>
      <c r="E1" s="12"/>
      <c r="F1" s="12"/>
      <c r="G1" s="12"/>
      <c r="H1" s="12"/>
      <c r="I1" s="12"/>
      <c r="J1" s="12"/>
      <c r="K1" s="12"/>
      <c r="L1" s="12"/>
      <c r="M1" s="12"/>
      <c r="N1" s="12"/>
      <c r="O1" s="98"/>
      <c r="P1" s="98"/>
      <c r="Q1" s="98"/>
      <c r="R1" s="12"/>
    </row>
    <row r="2" spans="1:20">
      <c r="A2" s="103" t="s">
        <v>298</v>
      </c>
      <c r="B2" s="103" t="s">
        <v>54</v>
      </c>
      <c r="C2" s="103" t="s">
        <v>299</v>
      </c>
      <c r="D2" s="103" t="s">
        <v>300</v>
      </c>
      <c r="E2" s="102" t="s">
        <v>321</v>
      </c>
      <c r="F2" s="102" t="s">
        <v>322</v>
      </c>
      <c r="G2" s="103" t="s">
        <v>301</v>
      </c>
      <c r="H2" s="119" t="s">
        <v>302</v>
      </c>
      <c r="I2" s="119"/>
      <c r="J2" s="119"/>
      <c r="K2" s="119"/>
      <c r="L2" s="115"/>
      <c r="M2" s="115"/>
      <c r="N2" s="115"/>
      <c r="O2" s="115"/>
      <c r="P2" s="115"/>
      <c r="Q2" s="115"/>
      <c r="R2" s="115"/>
    </row>
    <row r="3" spans="1:20">
      <c r="A3" s="103"/>
      <c r="B3" s="103"/>
      <c r="C3" s="103"/>
      <c r="D3" s="103"/>
      <c r="E3" s="103"/>
      <c r="F3" s="103"/>
      <c r="G3" s="103"/>
      <c r="H3" s="119"/>
      <c r="I3" s="119"/>
      <c r="J3" s="119"/>
      <c r="K3" s="119"/>
      <c r="L3" s="115"/>
      <c r="M3" s="115"/>
      <c r="N3" s="115"/>
      <c r="O3" s="115"/>
      <c r="P3" s="115"/>
      <c r="Q3" s="115"/>
      <c r="R3" s="115"/>
    </row>
    <row r="4" spans="1:20" ht="15" customHeight="1">
      <c r="A4" s="103"/>
      <c r="B4" s="103"/>
      <c r="C4" s="103"/>
      <c r="D4" s="103"/>
      <c r="E4" s="103"/>
      <c r="F4" s="103"/>
      <c r="G4" s="103"/>
      <c r="H4" s="121" t="s">
        <v>303</v>
      </c>
      <c r="I4" s="121" t="s">
        <v>304</v>
      </c>
      <c r="J4" s="116" t="s">
        <v>324</v>
      </c>
      <c r="K4" s="120" t="s">
        <v>326</v>
      </c>
      <c r="L4" s="120" t="s">
        <v>323</v>
      </c>
      <c r="M4" s="122" t="s">
        <v>325</v>
      </c>
      <c r="N4" s="122"/>
      <c r="O4" s="117"/>
      <c r="P4" s="116" t="s">
        <v>320</v>
      </c>
      <c r="Q4" s="116"/>
      <c r="R4" s="117"/>
      <c r="S4" s="125" t="s">
        <v>328</v>
      </c>
      <c r="T4" s="67" t="s">
        <v>329</v>
      </c>
    </row>
    <row r="5" spans="1:20">
      <c r="A5" s="103"/>
      <c r="B5" s="103"/>
      <c r="C5" s="103"/>
      <c r="D5" s="103"/>
      <c r="E5" s="103"/>
      <c r="F5" s="103"/>
      <c r="G5" s="103"/>
      <c r="H5" s="121"/>
      <c r="I5" s="121"/>
      <c r="J5" s="116"/>
      <c r="K5" s="120"/>
      <c r="L5" s="120"/>
      <c r="M5" s="122"/>
      <c r="N5" s="122"/>
      <c r="O5" s="117"/>
      <c r="P5" s="116"/>
      <c r="Q5" s="116"/>
      <c r="R5" s="117"/>
      <c r="S5" s="126"/>
      <c r="T5" s="68"/>
    </row>
    <row r="6" spans="1:20">
      <c r="A6" s="103"/>
      <c r="B6" s="103"/>
      <c r="C6" s="103"/>
      <c r="D6" s="103"/>
      <c r="E6" s="103"/>
      <c r="F6" s="103"/>
      <c r="G6" s="103"/>
      <c r="H6" s="121"/>
      <c r="I6" s="121"/>
      <c r="J6" s="97" t="s">
        <v>305</v>
      </c>
      <c r="K6" s="97" t="s">
        <v>306</v>
      </c>
      <c r="L6" s="121" t="s">
        <v>304</v>
      </c>
      <c r="M6" s="121" t="s">
        <v>318</v>
      </c>
      <c r="N6" s="123" t="s">
        <v>306</v>
      </c>
      <c r="O6" s="88" t="s">
        <v>319</v>
      </c>
      <c r="P6" s="88" t="s">
        <v>318</v>
      </c>
      <c r="Q6" s="88" t="s">
        <v>306</v>
      </c>
      <c r="R6" s="124" t="s">
        <v>327</v>
      </c>
      <c r="S6" s="126"/>
      <c r="T6" s="68"/>
    </row>
    <row r="7" spans="1:20">
      <c r="A7" s="103"/>
      <c r="B7" s="103"/>
      <c r="C7" s="103"/>
      <c r="D7" s="103"/>
      <c r="E7" s="103"/>
      <c r="F7" s="103"/>
      <c r="G7" s="103"/>
      <c r="H7" s="121"/>
      <c r="I7" s="121"/>
      <c r="J7" s="97"/>
      <c r="K7" s="97"/>
      <c r="L7" s="121"/>
      <c r="M7" s="121"/>
      <c r="N7" s="123"/>
      <c r="O7" s="88"/>
      <c r="P7" s="88"/>
      <c r="Q7" s="88"/>
      <c r="R7" s="124"/>
      <c r="S7" s="126"/>
      <c r="T7" s="68"/>
    </row>
    <row r="8" spans="1:20">
      <c r="A8" t="s">
        <v>307</v>
      </c>
      <c r="B8" t="s">
        <v>263</v>
      </c>
      <c r="C8" t="s">
        <v>266</v>
      </c>
      <c r="D8" s="14">
        <v>44228</v>
      </c>
      <c r="E8" s="14">
        <v>44349</v>
      </c>
      <c r="F8">
        <v>102</v>
      </c>
      <c r="G8" s="36">
        <v>20000</v>
      </c>
      <c r="H8" s="14">
        <v>44255</v>
      </c>
      <c r="I8" s="39">
        <v>21</v>
      </c>
      <c r="J8" s="39">
        <v>28</v>
      </c>
      <c r="K8" s="36">
        <f t="shared" ref="K8:K14" si="0">G8-(500*(I8-J8))</f>
        <v>23500</v>
      </c>
      <c r="L8" s="39">
        <v>20</v>
      </c>
      <c r="M8" s="39">
        <v>25</v>
      </c>
      <c r="N8" s="39">
        <f t="shared" ref="N8:N14" si="1">G8-(500*(L8-M8))</f>
        <v>22500</v>
      </c>
      <c r="O8" s="39">
        <v>23</v>
      </c>
      <c r="P8" s="39">
        <v>24</v>
      </c>
      <c r="Q8">
        <f t="shared" ref="Q8:Q14" si="2">G8-(500*(O8-P8))</f>
        <v>20500</v>
      </c>
      <c r="R8">
        <f>SUM(P8,M8,J8)</f>
        <v>77</v>
      </c>
      <c r="S8">
        <f>IF(R8&gt;=70,G8+10000,G8)</f>
        <v>30000</v>
      </c>
      <c r="T8" t="str">
        <f>IF(G8&lt;S8,"REVISED","DIDN'T REVISED")</f>
        <v>REVISED</v>
      </c>
    </row>
    <row r="9" spans="1:20">
      <c r="A9" t="s">
        <v>308</v>
      </c>
      <c r="B9" t="s">
        <v>275</v>
      </c>
      <c r="C9" t="s">
        <v>266</v>
      </c>
      <c r="D9" s="14">
        <v>44229</v>
      </c>
      <c r="E9" s="14">
        <v>44350</v>
      </c>
      <c r="F9">
        <v>100</v>
      </c>
      <c r="G9" s="36">
        <v>20000</v>
      </c>
      <c r="H9" s="14">
        <v>44256</v>
      </c>
      <c r="I9" s="39">
        <v>21</v>
      </c>
      <c r="J9" s="39">
        <v>25</v>
      </c>
      <c r="K9" s="36">
        <f t="shared" si="0"/>
        <v>22000</v>
      </c>
      <c r="L9" s="39">
        <v>20</v>
      </c>
      <c r="M9" s="39">
        <v>25</v>
      </c>
      <c r="N9" s="39">
        <f t="shared" si="1"/>
        <v>22500</v>
      </c>
      <c r="O9" s="39">
        <v>23</v>
      </c>
      <c r="P9" s="38">
        <v>20</v>
      </c>
      <c r="Q9">
        <f t="shared" si="2"/>
        <v>18500</v>
      </c>
      <c r="R9">
        <f>SUM(P9,M9,J8)</f>
        <v>73</v>
      </c>
      <c r="S9">
        <f t="shared" ref="S9:S14" si="3">IF(R9&gt;=70,G9+10000,G9)</f>
        <v>30000</v>
      </c>
      <c r="T9" t="str">
        <f t="shared" ref="T9:T14" si="4">IF(G9&lt;S9,"REVISED","DIDN'T REVISED")</f>
        <v>REVISED</v>
      </c>
    </row>
    <row r="10" spans="1:20">
      <c r="A10" t="s">
        <v>309</v>
      </c>
      <c r="B10" t="s">
        <v>277</v>
      </c>
      <c r="C10" t="s">
        <v>266</v>
      </c>
      <c r="D10" s="14">
        <v>44230</v>
      </c>
      <c r="E10" s="14">
        <v>44351</v>
      </c>
      <c r="F10">
        <v>106</v>
      </c>
      <c r="G10" s="36">
        <v>20000</v>
      </c>
      <c r="H10" s="14">
        <v>44257</v>
      </c>
      <c r="I10" s="39">
        <v>21</v>
      </c>
      <c r="J10" s="39">
        <v>20</v>
      </c>
      <c r="K10">
        <f t="shared" si="0"/>
        <v>19500</v>
      </c>
      <c r="L10" s="39">
        <v>20</v>
      </c>
      <c r="M10" s="39">
        <v>26</v>
      </c>
      <c r="N10" s="39">
        <f t="shared" si="1"/>
        <v>23000</v>
      </c>
      <c r="O10" s="39">
        <v>23</v>
      </c>
      <c r="P10" s="39">
        <v>23</v>
      </c>
      <c r="Q10">
        <f t="shared" si="2"/>
        <v>20000</v>
      </c>
      <c r="R10">
        <f>SUM(P10,M10,J10)</f>
        <v>69</v>
      </c>
      <c r="S10">
        <f t="shared" si="3"/>
        <v>20000</v>
      </c>
      <c r="T10" t="str">
        <f t="shared" si="4"/>
        <v>DIDN'T REVISED</v>
      </c>
    </row>
    <row r="11" spans="1:20">
      <c r="A11" t="s">
        <v>310</v>
      </c>
      <c r="B11" t="s">
        <v>314</v>
      </c>
      <c r="C11" t="s">
        <v>266</v>
      </c>
      <c r="D11" s="14">
        <v>44231</v>
      </c>
      <c r="E11" s="14">
        <v>44352</v>
      </c>
      <c r="F11">
        <v>109</v>
      </c>
      <c r="G11" s="36">
        <v>18000</v>
      </c>
      <c r="H11" s="14">
        <v>44258</v>
      </c>
      <c r="I11" s="39">
        <v>21</v>
      </c>
      <c r="J11" s="39">
        <v>18</v>
      </c>
      <c r="K11">
        <f t="shared" si="0"/>
        <v>16500</v>
      </c>
      <c r="L11" s="39">
        <v>20</v>
      </c>
      <c r="M11" s="39">
        <v>25</v>
      </c>
      <c r="N11" s="39">
        <f t="shared" si="1"/>
        <v>20500</v>
      </c>
      <c r="O11" s="39">
        <v>23</v>
      </c>
      <c r="P11" s="39">
        <v>26</v>
      </c>
      <c r="Q11">
        <f t="shared" si="2"/>
        <v>19500</v>
      </c>
      <c r="R11">
        <f>SUM(P11,M11,J11)</f>
        <v>69</v>
      </c>
      <c r="S11">
        <f t="shared" si="3"/>
        <v>18000</v>
      </c>
      <c r="T11" t="str">
        <f t="shared" si="4"/>
        <v>DIDN'T REVISED</v>
      </c>
    </row>
    <row r="12" spans="1:20">
      <c r="A12" t="s">
        <v>311</v>
      </c>
      <c r="B12" t="s">
        <v>315</v>
      </c>
      <c r="C12" t="s">
        <v>266</v>
      </c>
      <c r="D12" s="14">
        <v>44232</v>
      </c>
      <c r="E12" s="14">
        <v>44353</v>
      </c>
      <c r="F12">
        <v>98</v>
      </c>
      <c r="G12" s="36">
        <v>19000</v>
      </c>
      <c r="H12" s="14">
        <v>44259</v>
      </c>
      <c r="I12" s="39">
        <v>21</v>
      </c>
      <c r="J12" s="39">
        <v>25</v>
      </c>
      <c r="K12">
        <f t="shared" si="0"/>
        <v>21000</v>
      </c>
      <c r="L12" s="39">
        <v>20</v>
      </c>
      <c r="M12" s="39">
        <v>23</v>
      </c>
      <c r="N12" s="39">
        <f t="shared" si="1"/>
        <v>20500</v>
      </c>
      <c r="O12" s="39">
        <v>23</v>
      </c>
      <c r="P12" s="39">
        <v>28</v>
      </c>
      <c r="Q12">
        <f t="shared" si="2"/>
        <v>21500</v>
      </c>
      <c r="R12">
        <f>SUM(P12,M12,J12)</f>
        <v>76</v>
      </c>
      <c r="S12">
        <f t="shared" si="3"/>
        <v>29000</v>
      </c>
      <c r="T12" t="str">
        <f t="shared" si="4"/>
        <v>REVISED</v>
      </c>
    </row>
    <row r="13" spans="1:20">
      <c r="A13" t="s">
        <v>312</v>
      </c>
      <c r="B13" t="s">
        <v>316</v>
      </c>
      <c r="C13" t="s">
        <v>266</v>
      </c>
      <c r="D13" s="14">
        <v>44233</v>
      </c>
      <c r="E13" s="14">
        <v>44354</v>
      </c>
      <c r="F13">
        <v>90</v>
      </c>
      <c r="G13" s="36">
        <v>20000</v>
      </c>
      <c r="H13" s="14">
        <v>44260</v>
      </c>
      <c r="I13" s="39">
        <v>21</v>
      </c>
      <c r="J13" s="39">
        <v>28</v>
      </c>
      <c r="K13">
        <f t="shared" si="0"/>
        <v>23500</v>
      </c>
      <c r="L13" s="39">
        <v>20</v>
      </c>
      <c r="M13" s="39">
        <v>27</v>
      </c>
      <c r="N13" s="39">
        <f t="shared" si="1"/>
        <v>23500</v>
      </c>
      <c r="O13" s="39">
        <v>23</v>
      </c>
      <c r="P13" s="39">
        <v>18</v>
      </c>
      <c r="Q13">
        <f t="shared" si="2"/>
        <v>17500</v>
      </c>
      <c r="R13">
        <f>SUM(P13,M13,J13)</f>
        <v>73</v>
      </c>
      <c r="S13">
        <f t="shared" si="3"/>
        <v>30000</v>
      </c>
      <c r="T13" t="str">
        <f t="shared" si="4"/>
        <v>REVISED</v>
      </c>
    </row>
    <row r="14" spans="1:20">
      <c r="A14" t="s">
        <v>313</v>
      </c>
      <c r="B14" t="s">
        <v>317</v>
      </c>
      <c r="C14" t="s">
        <v>266</v>
      </c>
      <c r="D14" s="14">
        <v>44234</v>
      </c>
      <c r="E14" s="14">
        <v>44355</v>
      </c>
      <c r="F14">
        <v>101</v>
      </c>
      <c r="G14" s="36">
        <v>20000</v>
      </c>
      <c r="H14" s="14">
        <v>44261</v>
      </c>
      <c r="I14" s="39">
        <v>21</v>
      </c>
      <c r="J14" s="39">
        <v>19</v>
      </c>
      <c r="K14">
        <f t="shared" si="0"/>
        <v>19000</v>
      </c>
      <c r="L14" s="39">
        <v>20</v>
      </c>
      <c r="M14" s="39">
        <v>19</v>
      </c>
      <c r="N14" s="39">
        <f t="shared" si="1"/>
        <v>19500</v>
      </c>
      <c r="O14" s="39">
        <v>23</v>
      </c>
      <c r="P14" s="39">
        <v>25</v>
      </c>
      <c r="Q14">
        <f t="shared" si="2"/>
        <v>21000</v>
      </c>
      <c r="R14">
        <f>SUM(P14,M14,J14)</f>
        <v>63</v>
      </c>
      <c r="S14">
        <f t="shared" si="3"/>
        <v>20000</v>
      </c>
      <c r="T14" t="str">
        <f t="shared" si="4"/>
        <v>DIDN'T REVISED</v>
      </c>
    </row>
    <row r="15" spans="1:20">
      <c r="D15" s="14"/>
      <c r="E15" s="14"/>
    </row>
    <row r="16" spans="1:20">
      <c r="D16" s="14"/>
      <c r="E16" s="14"/>
    </row>
    <row r="17" spans="2:13">
      <c r="D17" s="14"/>
      <c r="E17" s="14"/>
      <c r="M17" s="37"/>
    </row>
    <row r="18" spans="2:13">
      <c r="D18" s="14"/>
      <c r="E18" s="14"/>
      <c r="M18" s="37"/>
    </row>
    <row r="19" spans="2:13">
      <c r="B19" s="70" t="s">
        <v>330</v>
      </c>
      <c r="C19" s="70"/>
      <c r="D19" s="70"/>
      <c r="E19" s="40" t="s">
        <v>335</v>
      </c>
      <c r="M19" s="37"/>
    </row>
    <row r="20" spans="2:13">
      <c r="B20" s="47" t="s">
        <v>331</v>
      </c>
      <c r="C20" s="47"/>
      <c r="D20" s="47"/>
      <c r="E20" t="str">
        <f>INDEX(B8:B14,MATCH(MAX(S8:S14),S8:S14))</f>
        <v>neha</v>
      </c>
      <c r="M20" s="37"/>
    </row>
    <row r="21" spans="2:13">
      <c r="B21" s="47" t="s">
        <v>332</v>
      </c>
      <c r="C21" s="47"/>
      <c r="D21" s="47"/>
      <c r="E21" t="str">
        <f>INDEX(B8:B14,MATCH(MIN(S8:S14),S8:S14))</f>
        <v>john</v>
      </c>
    </row>
    <row r="22" spans="2:13">
      <c r="B22" s="47" t="s">
        <v>333</v>
      </c>
      <c r="C22" s="47"/>
      <c r="D22" s="47"/>
      <c r="E22">
        <f>AVERAGE(S8:S14)</f>
        <v>25285.714285714286</v>
      </c>
    </row>
    <row r="23" spans="2:13">
      <c r="B23" s="47" t="s">
        <v>334</v>
      </c>
      <c r="C23" s="47"/>
      <c r="D23" s="47"/>
      <c r="E23">
        <f>SUM(S8:S14)</f>
        <v>177000</v>
      </c>
    </row>
  </sheetData>
  <mergeCells count="41">
    <mergeCell ref="R6:R7"/>
    <mergeCell ref="S4:S7"/>
    <mergeCell ref="R2:R3"/>
    <mergeCell ref="R4:R5"/>
    <mergeCell ref="T4:T7"/>
    <mergeCell ref="A2:A7"/>
    <mergeCell ref="K6:K7"/>
    <mergeCell ref="J6:J7"/>
    <mergeCell ref="M2:M3"/>
    <mergeCell ref="N2:N3"/>
    <mergeCell ref="L6:L7"/>
    <mergeCell ref="L4:L5"/>
    <mergeCell ref="L2:L3"/>
    <mergeCell ref="M4:N5"/>
    <mergeCell ref="M6:M7"/>
    <mergeCell ref="N6:N7"/>
    <mergeCell ref="B1:D1"/>
    <mergeCell ref="H2:K3"/>
    <mergeCell ref="K4:K5"/>
    <mergeCell ref="J4:J5"/>
    <mergeCell ref="I4:I7"/>
    <mergeCell ref="H4:H7"/>
    <mergeCell ref="G2:G7"/>
    <mergeCell ref="F2:F7"/>
    <mergeCell ref="E2:E7"/>
    <mergeCell ref="D2:D7"/>
    <mergeCell ref="C2:C7"/>
    <mergeCell ref="B2:B7"/>
    <mergeCell ref="O2:Q3"/>
    <mergeCell ref="O1:Q1"/>
    <mergeCell ref="O6:O7"/>
    <mergeCell ref="Q4:Q5"/>
    <mergeCell ref="O4:O5"/>
    <mergeCell ref="P6:P7"/>
    <mergeCell ref="Q6:Q7"/>
    <mergeCell ref="P4:P5"/>
    <mergeCell ref="B19:D19"/>
    <mergeCell ref="B20:D20"/>
    <mergeCell ref="B21:D21"/>
    <mergeCell ref="B22:D22"/>
    <mergeCell ref="B23:D23"/>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dimension ref="B2:E8"/>
  <sheetViews>
    <sheetView topLeftCell="A4" workbookViewId="0">
      <selection activeCell="I5" sqref="I5"/>
    </sheetView>
  </sheetViews>
  <sheetFormatPr defaultRowHeight="15"/>
  <cols>
    <col min="2" max="2" width="14.7109375" customWidth="1"/>
    <col min="3" max="3" width="17.42578125" customWidth="1"/>
    <col min="4" max="4" width="14.140625" customWidth="1"/>
  </cols>
  <sheetData>
    <row r="2" spans="2:5">
      <c r="B2" t="s">
        <v>336</v>
      </c>
      <c r="C2" t="s">
        <v>337</v>
      </c>
      <c r="D2" t="s">
        <v>92</v>
      </c>
    </row>
    <row r="3" spans="2:5" ht="65.25">
      <c r="B3" t="s">
        <v>338</v>
      </c>
      <c r="C3" t="s">
        <v>344</v>
      </c>
      <c r="D3" t="str">
        <f>"("&amp;B3&amp;")"</f>
        <v>(GJ0012889)</v>
      </c>
      <c r="E3" s="128" t="str">
        <f>"*"&amp;B3&amp;"*"</f>
        <v>*GJ0012889*</v>
      </c>
    </row>
    <row r="4" spans="2:5" ht="65.25">
      <c r="B4" t="s">
        <v>339</v>
      </c>
      <c r="C4" t="s">
        <v>345</v>
      </c>
      <c r="D4" t="str">
        <f t="shared" ref="D4:D8" si="0">"("&amp;B4&amp;")"</f>
        <v>(GJ0012890)</v>
      </c>
      <c r="E4" s="128" t="str">
        <f>"*"&amp;B4&amp;"*"</f>
        <v>*GJ0012890*</v>
      </c>
    </row>
    <row r="5" spans="2:5" ht="65.25">
      <c r="B5" t="s">
        <v>340</v>
      </c>
      <c r="C5" t="s">
        <v>346</v>
      </c>
      <c r="D5" t="str">
        <f t="shared" si="0"/>
        <v>(GJ0012891)</v>
      </c>
      <c r="E5" s="128" t="str">
        <f>"*"&amp;B5&amp;"*"</f>
        <v>*GJ0012891*</v>
      </c>
    </row>
    <row r="6" spans="2:5" ht="65.25">
      <c r="B6" t="s">
        <v>341</v>
      </c>
      <c r="C6" t="s">
        <v>347</v>
      </c>
      <c r="D6" t="str">
        <f t="shared" si="0"/>
        <v>(GJ0012892)</v>
      </c>
      <c r="E6" s="128" t="str">
        <f>"*"&amp;B6&amp;"*"</f>
        <v>*GJ0012892*</v>
      </c>
    </row>
    <row r="7" spans="2:5" ht="65.25">
      <c r="B7" t="s">
        <v>342</v>
      </c>
      <c r="C7" t="s">
        <v>348</v>
      </c>
      <c r="D7" t="str">
        <f t="shared" si="0"/>
        <v>(GJ0012893)</v>
      </c>
      <c r="E7" s="128" t="str">
        <f>"*"&amp;B7&amp;"*"</f>
        <v>*GJ0012893*</v>
      </c>
    </row>
    <row r="8" spans="2:5" ht="65.25">
      <c r="B8" t="s">
        <v>343</v>
      </c>
      <c r="C8" t="s">
        <v>349</v>
      </c>
      <c r="D8" t="str">
        <f t="shared" si="0"/>
        <v>(GJ0012894)</v>
      </c>
      <c r="E8" s="128" t="str">
        <f>"*"&amp;B8&amp;"*"</f>
        <v>*GJ0012894*</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C13"/>
  <sheetViews>
    <sheetView workbookViewId="0">
      <selection activeCell="B15" sqref="B15"/>
    </sheetView>
  </sheetViews>
  <sheetFormatPr defaultRowHeight="15"/>
  <cols>
    <col min="1" max="1" width="15.140625" customWidth="1"/>
    <col min="2" max="2" width="16.28515625" customWidth="1"/>
    <col min="3" max="3" width="14.5703125" customWidth="1"/>
  </cols>
  <sheetData>
    <row r="1" spans="1:3">
      <c r="A1" s="115" t="s">
        <v>350</v>
      </c>
      <c r="B1" s="115"/>
      <c r="C1" s="115"/>
    </row>
    <row r="2" spans="1:3">
      <c r="A2" s="127" t="s">
        <v>351</v>
      </c>
      <c r="B2" s="127"/>
      <c r="C2" s="127"/>
    </row>
    <row r="3" spans="1:3">
      <c r="A3" s="41" t="s">
        <v>352</v>
      </c>
      <c r="B3" s="42" t="s">
        <v>353</v>
      </c>
      <c r="C3" s="43" t="s">
        <v>354</v>
      </c>
    </row>
    <row r="4" spans="1:3">
      <c r="A4" t="s">
        <v>355</v>
      </c>
      <c r="B4" t="s">
        <v>362</v>
      </c>
      <c r="C4">
        <v>5000</v>
      </c>
    </row>
    <row r="5" spans="1:3">
      <c r="A5" t="s">
        <v>356</v>
      </c>
      <c r="B5" t="s">
        <v>363</v>
      </c>
      <c r="C5">
        <v>4000</v>
      </c>
    </row>
    <row r="6" spans="1:3">
      <c r="A6" t="s">
        <v>357</v>
      </c>
      <c r="B6" t="s">
        <v>364</v>
      </c>
      <c r="C6">
        <v>500</v>
      </c>
    </row>
    <row r="7" spans="1:3">
      <c r="A7" t="s">
        <v>358</v>
      </c>
      <c r="B7" t="s">
        <v>365</v>
      </c>
      <c r="C7">
        <v>700</v>
      </c>
    </row>
    <row r="8" spans="1:3">
      <c r="A8" t="s">
        <v>359</v>
      </c>
      <c r="B8" t="s">
        <v>366</v>
      </c>
      <c r="C8">
        <v>850</v>
      </c>
    </row>
    <row r="9" spans="1:3">
      <c r="A9" t="s">
        <v>360</v>
      </c>
      <c r="B9" t="s">
        <v>367</v>
      </c>
      <c r="C9">
        <v>5000</v>
      </c>
    </row>
    <row r="10" spans="1:3">
      <c r="A10" t="s">
        <v>361</v>
      </c>
      <c r="B10" t="s">
        <v>368</v>
      </c>
      <c r="C10">
        <v>750</v>
      </c>
    </row>
    <row r="11" spans="1:3">
      <c r="B11" s="44" t="s">
        <v>369</v>
      </c>
      <c r="C11">
        <f>SUM(C4:C10)</f>
        <v>16800</v>
      </c>
    </row>
    <row r="12" spans="1:3">
      <c r="B12" s="45" t="s">
        <v>370</v>
      </c>
      <c r="C12">
        <f>C11*13/100</f>
        <v>2184</v>
      </c>
    </row>
    <row r="13" spans="1:3">
      <c r="B13" s="46" t="s">
        <v>371</v>
      </c>
      <c r="C13">
        <f>C11+C12</f>
        <v>18984</v>
      </c>
    </row>
  </sheetData>
  <mergeCells count="2">
    <mergeCell ref="A1:C1"/>
    <mergeCell ref="A2: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0"/>
  <sheetViews>
    <sheetView tabSelected="1" workbookViewId="0">
      <selection activeCell="F6" sqref="F6"/>
    </sheetView>
  </sheetViews>
  <sheetFormatPr defaultRowHeight="15"/>
  <cols>
    <col min="1" max="1" width="14.85546875" customWidth="1"/>
    <col min="2" max="2" width="9.7109375" customWidth="1"/>
    <col min="3" max="3" width="14.5703125" customWidth="1"/>
  </cols>
  <sheetData>
    <row r="1" spans="1:4">
      <c r="A1" s="41" t="s">
        <v>372</v>
      </c>
      <c r="B1" s="11" t="s">
        <v>373</v>
      </c>
      <c r="C1" s="13" t="s">
        <v>374</v>
      </c>
      <c r="D1" s="10" t="s">
        <v>375</v>
      </c>
    </row>
    <row r="2" spans="1:4">
      <c r="A2" t="s">
        <v>231</v>
      </c>
      <c r="B2" t="s">
        <v>376</v>
      </c>
      <c r="C2" s="14">
        <v>43862</v>
      </c>
      <c r="D2" t="s">
        <v>377</v>
      </c>
    </row>
    <row r="3" spans="1:4">
      <c r="A3" t="s">
        <v>292</v>
      </c>
      <c r="B3" t="s">
        <v>378</v>
      </c>
      <c r="C3" s="14">
        <v>44621</v>
      </c>
      <c r="D3" t="s">
        <v>379</v>
      </c>
    </row>
    <row r="4" spans="1:4">
      <c r="A4" t="s">
        <v>294</v>
      </c>
      <c r="B4" t="s">
        <v>380</v>
      </c>
      <c r="C4" s="14">
        <v>44652</v>
      </c>
      <c r="D4" t="s">
        <v>381</v>
      </c>
    </row>
    <row r="5" spans="1:4">
      <c r="A5" t="s">
        <v>382</v>
      </c>
      <c r="B5" t="s">
        <v>383</v>
      </c>
      <c r="C5" s="14">
        <v>44622</v>
      </c>
      <c r="D5" t="s">
        <v>384</v>
      </c>
    </row>
    <row r="6" spans="1:4">
      <c r="A6" t="s">
        <v>385</v>
      </c>
      <c r="B6" t="s">
        <v>378</v>
      </c>
      <c r="C6" s="14">
        <v>44622</v>
      </c>
      <c r="D6" t="s">
        <v>386</v>
      </c>
    </row>
    <row r="7" spans="1:4">
      <c r="A7" t="s">
        <v>290</v>
      </c>
      <c r="B7" t="s">
        <v>380</v>
      </c>
      <c r="C7" s="14">
        <v>44745</v>
      </c>
      <c r="D7" t="s">
        <v>387</v>
      </c>
    </row>
    <row r="8" spans="1:4">
      <c r="A8" t="s">
        <v>296</v>
      </c>
      <c r="B8" t="s">
        <v>383</v>
      </c>
      <c r="C8" s="14">
        <v>44777</v>
      </c>
      <c r="D8" t="s">
        <v>388</v>
      </c>
    </row>
    <row r="9" spans="1:4">
      <c r="A9" t="s">
        <v>389</v>
      </c>
      <c r="B9" t="s">
        <v>378</v>
      </c>
      <c r="C9" s="14">
        <v>44777</v>
      </c>
      <c r="D9" t="s">
        <v>390</v>
      </c>
    </row>
    <row r="10" spans="1:4">
      <c r="A10" t="s">
        <v>291</v>
      </c>
      <c r="B10" t="s">
        <v>383</v>
      </c>
      <c r="C10" s="14">
        <v>44808</v>
      </c>
      <c r="D10" t="s">
        <v>391</v>
      </c>
    </row>
  </sheetData>
  <dataValidations count="1">
    <dataValidation type="list" allowBlank="1" showInputMessage="1" showErrorMessage="1" sqref="A2:D2">
      <formula1>$A$2:$D$2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2022-06-15T12:27:31Z</dcterms:modified>
</cp:coreProperties>
</file>